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tristen_cini_gov_mt/Documents/Desktop/Sceduele of Payments/"/>
    </mc:Choice>
  </mc:AlternateContent>
  <xr:revisionPtr revIDLastSave="46" documentId="8_{F32A037C-BB97-4CD3-8B56-E5056A872C41}" xr6:coauthVersionLast="47" xr6:coauthVersionMax="47" xr10:uidLastSave="{4D437625-9759-4C75-B534-2F9BD9C988FB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Print_Area" localSheetId="0">Sheet1!$A$37:$L$109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8" i="1" l="1"/>
  <c r="C98" i="1"/>
  <c r="D97" i="1"/>
  <c r="C97" i="1"/>
  <c r="D96" i="1"/>
  <c r="C96" i="1"/>
  <c r="D95" i="1"/>
  <c r="C95" i="1"/>
  <c r="D94" i="1"/>
  <c r="C94" i="1"/>
  <c r="D93" i="1"/>
  <c r="C93" i="1"/>
  <c r="D92" i="1"/>
  <c r="C92" i="1"/>
  <c r="D91" i="1"/>
  <c r="C91" i="1"/>
  <c r="D90" i="1"/>
  <c r="C90" i="1"/>
  <c r="D89" i="1"/>
  <c r="C89" i="1"/>
  <c r="D88" i="1"/>
  <c r="C88" i="1"/>
  <c r="D87" i="1"/>
  <c r="C87" i="1"/>
  <c r="D86" i="1"/>
  <c r="C86" i="1"/>
  <c r="D85" i="1"/>
  <c r="C85" i="1"/>
  <c r="D84" i="1"/>
  <c r="C84" i="1"/>
  <c r="D83" i="1"/>
  <c r="C83" i="1"/>
  <c r="D82" i="1"/>
  <c r="C82" i="1"/>
  <c r="D81" i="1"/>
  <c r="C81" i="1"/>
  <c r="D80" i="1"/>
  <c r="C80" i="1"/>
  <c r="D79" i="1"/>
  <c r="C79" i="1"/>
  <c r="D78" i="1"/>
  <c r="C78" i="1"/>
  <c r="D77" i="1"/>
  <c r="C77" i="1"/>
  <c r="D76" i="1"/>
  <c r="C76" i="1"/>
  <c r="D75" i="1"/>
  <c r="C75" i="1"/>
  <c r="D74" i="1"/>
  <c r="C74" i="1"/>
  <c r="D73" i="1"/>
  <c r="C73" i="1"/>
  <c r="D72" i="1"/>
  <c r="C72" i="1"/>
  <c r="D71" i="1"/>
  <c r="C71" i="1"/>
  <c r="D70" i="1"/>
  <c r="C70" i="1"/>
  <c r="D69" i="1"/>
  <c r="C69" i="1"/>
  <c r="D68" i="1"/>
  <c r="C68" i="1"/>
  <c r="D67" i="1"/>
  <c r="C67" i="1"/>
  <c r="D66" i="1"/>
  <c r="C66" i="1"/>
  <c r="D65" i="1"/>
  <c r="C65" i="1"/>
  <c r="D64" i="1"/>
  <c r="C64" i="1"/>
  <c r="D63" i="1"/>
  <c r="C63" i="1"/>
  <c r="D62" i="1"/>
  <c r="C62" i="1"/>
  <c r="D61" i="1"/>
  <c r="C61" i="1"/>
  <c r="D60" i="1"/>
  <c r="C60" i="1"/>
  <c r="D59" i="1"/>
  <c r="C59" i="1"/>
  <c r="D58" i="1"/>
  <c r="C58" i="1"/>
  <c r="D57" i="1"/>
  <c r="C57" i="1"/>
  <c r="D56" i="1"/>
  <c r="C56" i="1"/>
  <c r="D55" i="1"/>
  <c r="C55" i="1"/>
  <c r="D54" i="1"/>
  <c r="C54" i="1"/>
  <c r="D53" i="1"/>
  <c r="C53" i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C6" i="1"/>
  <c r="D6" i="1" s="1"/>
  <c r="G39" i="1"/>
  <c r="D12" i="1"/>
  <c r="D13" i="1"/>
  <c r="D7" i="1"/>
  <c r="D10" i="1"/>
  <c r="D11" i="1"/>
  <c r="D9" i="1"/>
  <c r="D8" i="1"/>
  <c r="F117" i="1"/>
  <c r="A244" i="1"/>
  <c r="A242" i="1"/>
  <c r="C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A152" i="1"/>
  <c r="L151" i="1"/>
  <c r="A151" i="1"/>
  <c r="H150" i="1"/>
  <c r="A147" i="1"/>
  <c r="A146" i="1"/>
  <c r="H144" i="1"/>
  <c r="A144" i="1"/>
  <c r="H143" i="1"/>
  <c r="A112" i="1"/>
  <c r="A111" i="1"/>
  <c r="H110" i="1"/>
  <c r="H248" i="1" s="1"/>
  <c r="A107" i="1"/>
  <c r="A245" i="1" s="1"/>
  <c r="A106" i="1"/>
  <c r="H242" i="1"/>
  <c r="A104" i="1"/>
  <c r="A38" i="1"/>
  <c r="L37" i="1"/>
  <c r="A37" i="1"/>
  <c r="C139" i="1"/>
  <c r="D139" i="1"/>
  <c r="C99" i="1" l="1"/>
  <c r="C26" i="1"/>
  <c r="C27" i="1" s="1"/>
  <c r="C100" i="1" s="1"/>
  <c r="D237" i="1"/>
  <c r="D26" i="1"/>
  <c r="D27" i="1" s="1"/>
  <c r="D100" i="1" s="1"/>
  <c r="D99" i="1"/>
  <c r="C101" i="1" l="1"/>
  <c r="C140" i="1" s="1"/>
  <c r="C141" i="1" s="1"/>
  <c r="C238" i="1" s="1"/>
  <c r="C239" i="1" s="1"/>
  <c r="D101" i="1"/>
  <c r="D140" i="1" s="1"/>
  <c r="D141" i="1" s="1"/>
  <c r="D238" i="1" s="1"/>
  <c r="D239" i="1" s="1"/>
  <c r="A115" i="1"/>
  <c r="A115" i="1" a="1"/>
  <c r="O24" i="1"/>
  <c r="O24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Government of Malta</author>
  </authors>
  <commentList>
    <comment ref="L1" authorId="0" shapeId="0" xr:uid="{00000000-0006-0000-0000-00000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5" authorId="0" shapeId="0" xr:uid="{00000000-0006-0000-0000-00000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5" authorId="0" shapeId="0" xr:uid="{00000000-0006-0000-0000-00000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5" authorId="0" shapeId="0" xr:uid="{00000000-0006-0000-0000-00000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5" authorId="0" shapeId="0" xr:uid="{00000000-0006-0000-0000-00000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5" authorId="0" shapeId="0" xr:uid="{00000000-0006-0000-0000-00000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5" authorId="0" shapeId="0" xr:uid="{00000000-0006-0000-0000-00000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6" authorId="0" shapeId="0" xr:uid="{00000000-0006-0000-0000-00000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6" authorId="0" shapeId="0" xr:uid="{00000000-0006-0000-0000-00000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7" authorId="0" shapeId="0" xr:uid="{00000000-0006-0000-0000-00000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7" authorId="0" shapeId="0" xr:uid="{00000000-0006-0000-0000-00000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37" authorId="0" shapeId="0" xr:uid="{00000000-0006-0000-0000-00000C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41" authorId="0" shapeId="0" xr:uid="{00000000-0006-0000-0000-00000D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41" authorId="0" shapeId="0" xr:uid="{00000000-0006-0000-0000-00000E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41" authorId="0" shapeId="0" xr:uid="{00000000-0006-0000-0000-00000F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41" authorId="0" shapeId="0" xr:uid="{00000000-0006-0000-0000-000010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41" authorId="0" shapeId="0" xr:uid="{00000000-0006-0000-0000-000011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41" authorId="0" shapeId="0" xr:uid="{00000000-0006-0000-0000-000012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99" authorId="0" shapeId="0" xr:uid="{00000000-0006-0000-0000-000013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99" authorId="0" shapeId="0" xr:uid="{00000000-0006-0000-0000-000014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01" authorId="0" shapeId="0" xr:uid="{00000000-0006-0000-0000-000015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01" authorId="0" shapeId="0" xr:uid="{00000000-0006-0000-0000-000016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B115" authorId="0" shapeId="0" xr:uid="{00000000-0006-0000-0000-000017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15" authorId="0" shapeId="0" xr:uid="{00000000-0006-0000-0000-000018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15" authorId="0" shapeId="0" xr:uid="{00000000-0006-0000-0000-000019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15" authorId="0" shapeId="0" xr:uid="{00000000-0006-0000-0000-00001A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15" authorId="0" shapeId="0" xr:uid="{00000000-0006-0000-0000-00001B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15" authorId="0" shapeId="0" xr:uid="{00000000-0006-0000-0000-00001C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39" authorId="0" shapeId="0" xr:uid="{00000000-0006-0000-0000-00001D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139" authorId="0" shapeId="0" xr:uid="{00000000-0006-0000-0000-00001E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141" authorId="0" shapeId="0" xr:uid="{00000000-0006-0000-0000-00001F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141" authorId="0" shapeId="0" xr:uid="{00000000-0006-0000-0000-000020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L151" authorId="0" shapeId="0" xr:uid="{00000000-0006-0000-0000-000021000000}">
      <text>
        <r>
          <rPr>
            <sz val="8"/>
            <color indexed="81"/>
            <rFont val="Tahoma"/>
            <family val="2"/>
          </rPr>
          <t xml:space="preserve">In-Numru irid ikompli mill-Iskeda approvata fil-laqgħa ta' qabel.
</t>
        </r>
      </text>
    </comment>
    <comment ref="B155" authorId="0" shapeId="0" xr:uid="{00000000-0006-0000-0000-000022000000}">
      <text>
        <r>
          <rPr>
            <sz val="8"/>
            <color indexed="81"/>
            <rFont val="Tahoma"/>
            <family val="2"/>
          </rPr>
          <t>Isem tal-Kumpanija/ Ħanut li nxtara/ser jinxtara s-Servizz jew l-Oġġett minngħandu.</t>
        </r>
      </text>
    </comment>
    <comment ref="C155" authorId="0" shapeId="0" xr:uid="{00000000-0006-0000-0000-000023000000}">
      <text>
        <r>
          <rPr>
            <sz val="8"/>
            <color indexed="81"/>
            <rFont val="Tahoma"/>
            <family val="2"/>
          </rPr>
          <t>Valur tax-Xiri jew Pagament li jinkludi l-VAT.</t>
        </r>
      </text>
    </comment>
    <comment ref="E155" authorId="0" shapeId="0" xr:uid="{00000000-0006-0000-0000-000024000000}">
      <text>
        <r>
          <rPr>
            <u/>
            <sz val="8"/>
            <color indexed="81"/>
            <rFont val="Tahoma"/>
            <family val="2"/>
          </rPr>
          <t>L-ewwel Kolonna:</t>
        </r>
        <r>
          <rPr>
            <sz val="8"/>
            <color indexed="81"/>
            <rFont val="Tahoma"/>
            <family val="2"/>
          </rPr>
          <t xml:space="preserve">
D = Direct Order
T = Tender
K = Kwotazzjoni
</t>
        </r>
        <r>
          <rPr>
            <u/>
            <sz val="8"/>
            <color indexed="81"/>
            <rFont val="Tahoma"/>
            <family val="2"/>
          </rPr>
          <t>It-Tieni Kolonna:</t>
        </r>
        <r>
          <rPr>
            <sz val="8"/>
            <color indexed="81"/>
            <rFont val="Tahoma"/>
            <family val="2"/>
          </rPr>
          <t xml:space="preserve">
PP - Part Payment
PF - Paid in Full</t>
        </r>
      </text>
    </comment>
    <comment ref="G155" authorId="0" shapeId="0" xr:uid="{00000000-0006-0000-0000-000025000000}">
      <text>
        <r>
          <rPr>
            <sz val="8"/>
            <color indexed="81"/>
            <rFont val="Tahoma"/>
            <family val="2"/>
          </rPr>
          <t>Deskrizzjoni qasira tal-oġġett jew servizz li nxtara jew ser jinxtara.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J155" authorId="0" shapeId="0" xr:uid="{00000000-0006-0000-0000-000026000000}">
      <text>
        <r>
          <rPr>
            <sz val="8"/>
            <color indexed="81"/>
            <rFont val="Tahoma"/>
            <family val="2"/>
          </rPr>
          <t>Numru tal-Purchase Request.</t>
        </r>
      </text>
    </comment>
    <comment ref="K155" authorId="0" shapeId="0" xr:uid="{00000000-0006-0000-0000-000027000000}">
      <text>
        <r>
          <rPr>
            <sz val="8"/>
            <color indexed="81"/>
            <rFont val="Tahoma"/>
            <family val="2"/>
          </rPr>
          <t>Numru tal-Purchase Order.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37" authorId="0" shapeId="0" xr:uid="{00000000-0006-0000-0000-000028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D237" authorId="0" shapeId="0" xr:uid="{00000000-0006-0000-0000-000029000000}">
      <text>
        <r>
          <rPr>
            <sz val="8"/>
            <color indexed="81"/>
            <rFont val="Tahoma"/>
            <family val="2"/>
          </rPr>
          <t>Total ta' din il-paġna. Dan l-ammont ser jiġi caried forward fil-paġna ta' wara.</t>
        </r>
      </text>
    </comment>
    <comment ref="C239" authorId="0" shapeId="0" xr:uid="{00000000-0006-0000-0000-00002A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  <comment ref="D239" authorId="0" shapeId="0" xr:uid="{00000000-0006-0000-0000-00002B000000}">
      <text>
        <r>
          <rPr>
            <sz val="8"/>
            <color indexed="81"/>
            <rFont val="Tahoma"/>
            <family val="2"/>
          </rPr>
          <t>It-total tal-Paġna. Fl-ewwel paġna, dan it-total ser ikun l-istess bħas-Sub Total.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<sst xmlns="http://schemas.openxmlformats.org/spreadsheetml/2006/main" count="467" uniqueCount="193">
  <si>
    <t>Skeda ta' Pagamenti v3 - Rapport ta' Xiri u Pagamenti</t>
  </si>
  <si>
    <t>Data: 22/11/2023 sa 28/12/2023</t>
  </si>
  <si>
    <t>Fornitur</t>
  </si>
  <si>
    <t>Ammont tal- Invoice</t>
  </si>
  <si>
    <t>Ammont    li ser Jitħallas</t>
  </si>
  <si>
    <t>Metodu*</t>
  </si>
  <si>
    <t>Deskrizzjoni</t>
  </si>
  <si>
    <t>Data tal-Invoice</t>
  </si>
  <si>
    <t>Nru. tal-Invoice</t>
  </si>
  <si>
    <t>Nru. tal-PR</t>
  </si>
  <si>
    <t>Nru. Tal-PO</t>
  </si>
  <si>
    <t>Nru. Taċ-Ċekk</t>
  </si>
  <si>
    <t>DA</t>
  </si>
  <si>
    <t>PF</t>
  </si>
  <si>
    <t>D</t>
  </si>
  <si>
    <t>Sub Total c/f</t>
  </si>
  <si>
    <t>Total</t>
  </si>
  <si>
    <t>Sindku</t>
  </si>
  <si>
    <t>D - Direct Order, DA - Direct Order Approvat, T - Tender, K - Kwotazzjonijiet</t>
  </si>
  <si>
    <t>PP - Part Payment, PF - Paid in Full.</t>
  </si>
  <si>
    <t>Proponent</t>
  </si>
  <si>
    <t>K</t>
  </si>
  <si>
    <t>Sub Total b/f</t>
  </si>
  <si>
    <t>CIR</t>
  </si>
  <si>
    <t xml:space="preserve"> </t>
  </si>
  <si>
    <t>.</t>
  </si>
  <si>
    <t>Data: 17/10/2023 sa 21/11/2023</t>
  </si>
  <si>
    <t>Kunsill Lokali: Ix- Xagħra</t>
  </si>
  <si>
    <t>Salarji Segretarju u Impjegati Klerikali fl-Uffiċju tal-Kunsill</t>
  </si>
  <si>
    <t>na</t>
  </si>
  <si>
    <t>Stefan Bajada</t>
  </si>
  <si>
    <t xml:space="preserve">Victor Curmi </t>
  </si>
  <si>
    <t>Anthony Attard</t>
  </si>
  <si>
    <t>Fortunato Camilleri</t>
  </si>
  <si>
    <t xml:space="preserve">Joseph Xerri </t>
  </si>
  <si>
    <t>Nru. Taċ-Ċekk/ Bank Transfer</t>
  </si>
  <si>
    <t>Aaron Agius</t>
  </si>
  <si>
    <t>Marion Attard</t>
  </si>
  <si>
    <t>Sekondant</t>
  </si>
  <si>
    <t xml:space="preserve">Approvati fis-Seduta Nru: </t>
  </si>
  <si>
    <t>Segretarju Eżekuttiv</t>
  </si>
  <si>
    <t>Victor Zammit</t>
  </si>
  <si>
    <t>JF Attard</t>
  </si>
  <si>
    <t>Josephine Attard</t>
  </si>
  <si>
    <t>Josephine Sultana</t>
  </si>
  <si>
    <t>Wasteserv Malta Ltd</t>
  </si>
  <si>
    <t>Stefan Attard</t>
  </si>
  <si>
    <t>Regjun Ghawdex</t>
  </si>
  <si>
    <t>Fabio Azzopardi</t>
  </si>
  <si>
    <t>Transport Malta</t>
  </si>
  <si>
    <t>Nicolina Sultana</t>
  </si>
  <si>
    <t>salariji tas-Segretaru Eżekuttiv u l-impjegati klerikali fl-Uffiċju għax-xahar ta' April 2024</t>
  </si>
  <si>
    <t>onorarja tas-Sindku-April 2024</t>
  </si>
  <si>
    <t>onorarja tal-Viċi Sindku- April 2024</t>
  </si>
  <si>
    <t>ononarja ta' Kunsillier- April 2024</t>
  </si>
  <si>
    <t>tindif ta' toroq- April 2024</t>
  </si>
  <si>
    <t>Terracore Co.Ltd</t>
  </si>
  <si>
    <t>advanced payment - ground test Civic Center</t>
  </si>
  <si>
    <t>Fuel - Council Truck</t>
  </si>
  <si>
    <t>33159 33003 32581</t>
  </si>
  <si>
    <t>Joe Bonello</t>
  </si>
  <si>
    <t>refreshments - Saint Anthony Feast 2024</t>
  </si>
  <si>
    <t>Perit Edward Scerri</t>
  </si>
  <si>
    <t>Contracts management fee - Victory sqauare well</t>
  </si>
  <si>
    <t>X/P137</t>
  </si>
  <si>
    <t>Gozo Press</t>
  </si>
  <si>
    <t>Leaflets - residents information</t>
  </si>
  <si>
    <t>108 96</t>
  </si>
  <si>
    <t>Galea Curmi Engineering Consultants</t>
  </si>
  <si>
    <t>Contracts management fee - Lighting Triq il-Mithna</t>
  </si>
  <si>
    <t>15462 15488</t>
  </si>
  <si>
    <t>ARMS Ltd</t>
  </si>
  <si>
    <t>Electricity and water bills</t>
  </si>
  <si>
    <t>Elizabeth Galea</t>
  </si>
  <si>
    <t>water and cleaning materials -office</t>
  </si>
  <si>
    <t>Tipping fees</t>
  </si>
  <si>
    <t>11 4450</t>
  </si>
  <si>
    <t>Cornucopia Hotel</t>
  </si>
  <si>
    <t>Figs Festival - Deliegations Lodging</t>
  </si>
  <si>
    <t>63 84</t>
  </si>
  <si>
    <t>Kumitat Zghazagh Brijuzi Xewkin</t>
  </si>
  <si>
    <t>Part payment of underpaid invoice</t>
  </si>
  <si>
    <t>KZX7/2024</t>
  </si>
  <si>
    <t>Dolceria Ropa</t>
  </si>
  <si>
    <t>Cakes</t>
  </si>
  <si>
    <t>114 34</t>
  </si>
  <si>
    <t>re-imbursement - kitchen towels</t>
  </si>
  <si>
    <t>517754/02</t>
  </si>
  <si>
    <t>Socjeta' Filarmonika Victory</t>
  </si>
  <si>
    <t>Service - Council Lent Activity</t>
  </si>
  <si>
    <t>Eman Patisserie - Day Centre Cakes</t>
  </si>
  <si>
    <t>Salvu Camilleri and Sons Ltd</t>
  </si>
  <si>
    <t>Concrete for works</t>
  </si>
  <si>
    <t>SC0807/24</t>
  </si>
  <si>
    <t>Image systems Ltd</t>
  </si>
  <si>
    <t>printer rental and usage charge</t>
  </si>
  <si>
    <t>Cefai Audio Visual</t>
  </si>
  <si>
    <t>PA system - 30 Sena Kunsill</t>
  </si>
  <si>
    <t>EO - traffic control</t>
  </si>
  <si>
    <t>408 423</t>
  </si>
  <si>
    <t>Road Construction</t>
  </si>
  <si>
    <t>Cold mix - patching</t>
  </si>
  <si>
    <t>George Bonello</t>
  </si>
  <si>
    <t>Carnival 2024 - services</t>
  </si>
  <si>
    <t>007-24</t>
  </si>
  <si>
    <t>Heritage Malta</t>
  </si>
  <si>
    <t>Ggantija Temples - 30 Sena Kunsill</t>
  </si>
  <si>
    <t>3244 3245</t>
  </si>
  <si>
    <t>Xaghra Youth Centre</t>
  </si>
  <si>
    <t>Day Centre - Hall rental</t>
  </si>
  <si>
    <t>Raphael Refalo</t>
  </si>
  <si>
    <t>Various signs, street markings and mirrors</t>
  </si>
  <si>
    <t>24-062 24-052</t>
  </si>
  <si>
    <t>Waste collection - February 2024</t>
  </si>
  <si>
    <t>Cosyra Legal</t>
  </si>
  <si>
    <t>Services - Tender evaluations</t>
  </si>
  <si>
    <t>Chris Lifting Services</t>
  </si>
  <si>
    <t>Cherry picker services</t>
  </si>
  <si>
    <t>Paul Sultana</t>
  </si>
  <si>
    <t>Pavements works</t>
  </si>
  <si>
    <t>Abraham's Supplies Co.Ltd</t>
  </si>
  <si>
    <t>Reception - 30 Sena Kunsill</t>
  </si>
  <si>
    <t>Sultech and Co</t>
  </si>
  <si>
    <t>Waste collection and bring in sites cleaning Extras</t>
  </si>
  <si>
    <t>Water and electricity bills</t>
  </si>
  <si>
    <t>September Hardware store</t>
  </si>
  <si>
    <t>various material for various works</t>
  </si>
  <si>
    <t>49/50</t>
  </si>
  <si>
    <t>Cefai Surveying</t>
  </si>
  <si>
    <t>Survey - Triq John Otto Bayer room</t>
  </si>
  <si>
    <t>D illumination ltd</t>
  </si>
  <si>
    <t>Christmas decorations 2023</t>
  </si>
  <si>
    <t>Raymond Bonello</t>
  </si>
  <si>
    <t>Monument - 30 Sena Kunsill</t>
  </si>
  <si>
    <t xml:space="preserve">John Agius </t>
  </si>
  <si>
    <t>PA system - Jum ix-Xaghra</t>
  </si>
  <si>
    <t>24712 702</t>
  </si>
  <si>
    <t>Agri and Pet Supplies</t>
  </si>
  <si>
    <t>Plants for office</t>
  </si>
  <si>
    <t>Prunig of trees, grass cutting and watering of plants</t>
  </si>
  <si>
    <t>Mallia Stoneworks</t>
  </si>
  <si>
    <t>Memento - 30 Sena Kunsill</t>
  </si>
  <si>
    <t>Lily Said</t>
  </si>
  <si>
    <t>Compere - 30 Sena Kunsill</t>
  </si>
  <si>
    <t>Silvana Sultana</t>
  </si>
  <si>
    <t>Services - 30 Sena Kunsill</t>
  </si>
  <si>
    <t>Marouska Attard</t>
  </si>
  <si>
    <t>Musicians - 30 Sena Kunsill</t>
  </si>
  <si>
    <t>Trophies - Gieh ix-Xaghra</t>
  </si>
  <si>
    <t>Christmas decorations 2023- 8th Sept Avenue</t>
  </si>
  <si>
    <t>Focus Focus</t>
  </si>
  <si>
    <t>Photography service - Jum ix-Xaghra 2023</t>
  </si>
  <si>
    <t>Victor Agius</t>
  </si>
  <si>
    <t>Trophy - Giuseppina Galea Special Olympics</t>
  </si>
  <si>
    <t>Xaghra Scouts Group</t>
  </si>
  <si>
    <t>Safety material for camping</t>
  </si>
  <si>
    <t>re-imbursement - 30 Sena Kunsill</t>
  </si>
  <si>
    <t>printing material - invitations</t>
  </si>
  <si>
    <t>Designs - billboard</t>
  </si>
  <si>
    <t>Anthony Grech</t>
  </si>
  <si>
    <t>Permission grant - photo for promotional material</t>
  </si>
  <si>
    <t>Christmas cards distribution</t>
  </si>
  <si>
    <t>Kristy Agius</t>
  </si>
  <si>
    <t>Compere - Jum ix-Xaghra 2024</t>
  </si>
  <si>
    <t>Citadel Video Communications</t>
  </si>
  <si>
    <t>Event - 30 Sena Kunsill</t>
  </si>
  <si>
    <t>Fondazzjoni Santa Cecilia</t>
  </si>
  <si>
    <t>Services Christmas concert 2023</t>
  </si>
  <si>
    <t>Xaghra Local council</t>
  </si>
  <si>
    <t>Civic Centre permits</t>
  </si>
  <si>
    <t>Commission for Revenue</t>
  </si>
  <si>
    <t>PAYE and NI - April 2024</t>
  </si>
  <si>
    <t>Joseph Stellini</t>
  </si>
  <si>
    <t>Extra works - Autumn Fest and Carnival 2024</t>
  </si>
  <si>
    <t>Marvic Saliba</t>
  </si>
  <si>
    <t>Extra works - Autumn Fest 2024</t>
  </si>
  <si>
    <t>Day Centre - helper</t>
  </si>
  <si>
    <t>Accountant, Public Cleansing Section</t>
  </si>
  <si>
    <t>Services - March 2024</t>
  </si>
  <si>
    <t>Azzopardi Brothers</t>
  </si>
  <si>
    <t>Stones - Maintenance works</t>
  </si>
  <si>
    <t>Victor Abela</t>
  </si>
  <si>
    <t>Ghannejja - Autumn Fest 2024</t>
  </si>
  <si>
    <t>Joseph Attard</t>
  </si>
  <si>
    <t>Hedge trimmer and material</t>
  </si>
  <si>
    <t>Steve8 Cordina</t>
  </si>
  <si>
    <t>Cleaning services - Good Friday procession</t>
  </si>
  <si>
    <t>Frankie Attard</t>
  </si>
  <si>
    <t>Railing</t>
  </si>
  <si>
    <t>James Refalo</t>
  </si>
  <si>
    <t>weed mat for playing field</t>
  </si>
  <si>
    <t xml:space="preserve">Skeda Nru.       4    </t>
  </si>
  <si>
    <t>Data:  26/03/2024 sas-29/04/2024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</si>
</sst>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-&quot;£&quot;* #,##0.00_-;\-&quot;£&quot;* #,##0.00_-;_-&quot;£&quot;* &quot;-&quot;??_-;_-@_-"/>
    <numFmt numFmtId="165" formatCode="[$-409]d/mmm/yyyy;@"/>
    <numFmt numFmtId="166" formatCode="&quot;€&quot;#,##0.00"/>
    <numFmt numFmtId="167" formatCode="dd/mm/yyyy;@"/>
    <numFmt numFmtId="168" formatCode="dd/mm/yy;@"/>
  </numFmts>
  <fonts count="8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8"/>
      <color indexed="81"/>
      <name val="Tahoma"/>
      <family val="2"/>
    </font>
    <font>
      <u/>
      <sz val="8"/>
      <color indexed="81"/>
      <name val="Tahoma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44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0" fontId="1" fillId="0" borderId="1" xfId="0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0" fontId="1" fillId="0" borderId="0" xfId="0" applyFont="1"/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3" fillId="0" borderId="0" xfId="0" applyFont="1"/>
    <xf numFmtId="0" fontId="4" fillId="0" borderId="0" xfId="0" applyFont="1"/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14" fontId="2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166" fontId="2" fillId="0" borderId="1" xfId="2" applyNumberFormat="1" applyFont="1" applyFill="1" applyBorder="1" applyAlignment="1">
      <alignment horizontal="center" vertical="center"/>
    </xf>
    <xf numFmtId="166" fontId="2" fillId="0" borderId="1" xfId="2" applyNumberFormat="1" applyFont="1" applyFill="1" applyBorder="1" applyAlignment="1">
      <alignment vertical="center"/>
    </xf>
    <xf numFmtId="4" fontId="2" fillId="0" borderId="1" xfId="2" applyNumberFormat="1" applyFont="1" applyFill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 wrapText="1"/>
    </xf>
    <xf numFmtId="4" fontId="2" fillId="0" borderId="1" xfId="2" applyNumberFormat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167" fontId="2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4" fontId="2" fillId="0" borderId="1" xfId="1" applyNumberFormat="1" applyFont="1" applyBorder="1" applyAlignment="1">
      <alignment horizontal="center" vertical="center"/>
    </xf>
    <xf numFmtId="168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4" fontId="2" fillId="0" borderId="0" xfId="2" applyNumberFormat="1" applyFont="1" applyFill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openxmlformats.org/officeDocument/2006/relationships/customXml" Target="../customXml/item3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75192</xdr:colOff>
      <xdr:row>38</xdr:row>
      <xdr:rowOff>30816</xdr:rowOff>
    </xdr:from>
    <xdr:to>
      <xdr:col>15</xdr:col>
      <xdr:colOff>339297</xdr:colOff>
      <xdr:row>44</xdr:row>
      <xdr:rowOff>89647</xdr:rowOff>
    </xdr:to>
    <xdr:sp macro="" textlink="">
      <xdr:nvSpPr>
        <xdr:cNvPr id="2" name="AutoShape 32">
          <a:extLst>
            <a:ext uri="{FF2B5EF4-FFF2-40B4-BE49-F238E27FC236}">
              <a16:creationId xmlns:a16="http://schemas.microsoft.com/office/drawing/2014/main" id="{4A638F01-8DAD-02C1-78AD-E2D274B478D4}"/>
            </a:ext>
          </a:extLst>
        </xdr:cNvPr>
        <xdr:cNvSpPr>
          <a:spLocks noChangeArrowheads="1"/>
        </xdr:cNvSpPr>
      </xdr:nvSpPr>
      <xdr:spPr bwMode="auto">
        <a:xfrm>
          <a:off x="12829167" y="11175066"/>
          <a:ext cx="2035755" cy="2192431"/>
        </a:xfrm>
        <a:prstGeom prst="leftArrow">
          <a:avLst>
            <a:gd name="adj1" fmla="val 50000"/>
            <a:gd name="adj2" fmla="val 36565"/>
          </a:avLst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Jekk għandek bżonn iżżid paġna, ikkopja minn row 3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 sa row </a:t>
          </a:r>
          <a:r>
            <a:rPr lang="mt-MT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73</a:t>
          </a:r>
          <a:r>
            <a:rPr lang="en-GB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.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01"/>
  <sheetViews>
    <sheetView tabSelected="1" topLeftCell="A25" zoomScale="80" zoomScaleNormal="80" workbookViewId="0">
      <selection activeCell="B37" sqref="A37:L109"/>
    </sheetView>
  </sheetViews>
  <sheetFormatPr defaultRowHeight="15.75" x14ac:dyDescent="0.25"/>
  <cols>
    <col min="1" max="1" width="4.7109375" style="22" customWidth="1"/>
    <col min="2" max="2" width="24.5703125" style="1" customWidth="1"/>
    <col min="3" max="3" width="14.42578125" style="1" customWidth="1"/>
    <col min="4" max="4" width="17.85546875" style="1" customWidth="1"/>
    <col min="5" max="5" width="7.140625" style="1" customWidth="1"/>
    <col min="6" max="6" width="8" style="1" customWidth="1"/>
    <col min="7" max="7" width="39.85546875" style="1" customWidth="1"/>
    <col min="8" max="8" width="12.42578125" style="1" customWidth="1"/>
    <col min="9" max="9" width="19" style="31" bestFit="1" customWidth="1"/>
    <col min="10" max="10" width="8" style="1" bestFit="1" customWidth="1"/>
    <col min="11" max="11" width="8.42578125" style="1" bestFit="1" customWidth="1"/>
    <col min="12" max="12" width="28.28515625" style="8" customWidth="1"/>
    <col min="13" max="13" width="18.85546875" style="1" customWidth="1"/>
    <col min="14" max="16384" width="9.140625" style="1"/>
  </cols>
  <sheetData>
    <row r="1" spans="1:13" x14ac:dyDescent="0.25">
      <c r="A1" s="7" t="s">
        <v>27</v>
      </c>
      <c r="B1" s="27"/>
      <c r="C1" s="27"/>
      <c r="D1" s="27"/>
      <c r="E1" s="27"/>
      <c r="F1" s="27"/>
      <c r="L1" s="32" t="s">
        <v>191</v>
      </c>
    </row>
    <row r="2" spans="1:13" x14ac:dyDescent="0.25">
      <c r="A2" s="28" t="s">
        <v>0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3" s="4" customFormat="1" ht="26.25" customHeight="1" x14ac:dyDescent="0.25">
      <c r="A3" s="2"/>
      <c r="B3" s="3"/>
      <c r="D3" s="5"/>
      <c r="F3" s="5"/>
      <c r="G3" s="2" t="s">
        <v>192</v>
      </c>
      <c r="H3" s="33"/>
      <c r="I3" s="34"/>
      <c r="J3" s="33"/>
      <c r="K3" s="33"/>
      <c r="L3" s="6"/>
    </row>
    <row r="4" spans="1:13" ht="4.5" customHeight="1" x14ac:dyDescent="0.25">
      <c r="A4" s="27"/>
      <c r="B4" s="7"/>
      <c r="C4" s="27"/>
      <c r="D4" s="27"/>
      <c r="E4" s="27"/>
      <c r="F4" s="27"/>
      <c r="G4" s="27"/>
      <c r="H4" s="27"/>
      <c r="I4" s="27"/>
      <c r="J4" s="27"/>
      <c r="K4" s="27"/>
    </row>
    <row r="5" spans="1:13" ht="31.5" x14ac:dyDescent="0.25">
      <c r="A5" s="27"/>
      <c r="B5" s="9" t="s">
        <v>2</v>
      </c>
      <c r="C5" s="10" t="s">
        <v>3</v>
      </c>
      <c r="D5" s="11" t="s">
        <v>4</v>
      </c>
      <c r="E5" s="29" t="s">
        <v>5</v>
      </c>
      <c r="F5" s="30"/>
      <c r="G5" s="9" t="s">
        <v>6</v>
      </c>
      <c r="H5" s="10" t="s">
        <v>7</v>
      </c>
      <c r="I5" s="10" t="s">
        <v>8</v>
      </c>
      <c r="J5" s="10" t="s">
        <v>9</v>
      </c>
      <c r="K5" s="10" t="s">
        <v>10</v>
      </c>
      <c r="L5" s="10" t="s">
        <v>35</v>
      </c>
      <c r="M5" s="7"/>
    </row>
    <row r="6" spans="1:13" s="4" customFormat="1" ht="44.25" customHeight="1" x14ac:dyDescent="0.25">
      <c r="A6" s="12">
        <v>1</v>
      </c>
      <c r="B6" s="35" t="s">
        <v>28</v>
      </c>
      <c r="C6" s="36">
        <f>2177.68+2150.73+1366.76</f>
        <v>5695.17</v>
      </c>
      <c r="D6" s="37">
        <f t="shared" ref="D6:D11" si="0">C6</f>
        <v>5695.17</v>
      </c>
      <c r="E6" s="38" t="s">
        <v>14</v>
      </c>
      <c r="F6" s="38" t="s">
        <v>13</v>
      </c>
      <c r="G6" s="35" t="s">
        <v>51</v>
      </c>
      <c r="H6" s="39" t="s">
        <v>29</v>
      </c>
      <c r="I6" s="12" t="s">
        <v>29</v>
      </c>
      <c r="J6" s="40"/>
      <c r="K6" s="12">
        <v>1</v>
      </c>
      <c r="L6" s="41"/>
    </row>
    <row r="7" spans="1:13" s="4" customFormat="1" x14ac:dyDescent="0.25">
      <c r="A7" s="12">
        <v>2</v>
      </c>
      <c r="B7" s="35" t="s">
        <v>36</v>
      </c>
      <c r="C7" s="37">
        <v>1032.18</v>
      </c>
      <c r="D7" s="37">
        <f>C7</f>
        <v>1032.18</v>
      </c>
      <c r="E7" s="38" t="s">
        <v>12</v>
      </c>
      <c r="F7" s="38" t="s">
        <v>13</v>
      </c>
      <c r="G7" s="35" t="s">
        <v>52</v>
      </c>
      <c r="H7" s="39" t="s">
        <v>29</v>
      </c>
      <c r="I7" s="12" t="s">
        <v>29</v>
      </c>
      <c r="J7" s="40"/>
      <c r="K7" s="12">
        <v>2</v>
      </c>
      <c r="L7" s="12"/>
    </row>
    <row r="8" spans="1:13" s="4" customFormat="1" x14ac:dyDescent="0.25">
      <c r="A8" s="12">
        <v>3</v>
      </c>
      <c r="B8" s="35" t="s">
        <v>30</v>
      </c>
      <c r="C8" s="37">
        <v>241.33</v>
      </c>
      <c r="D8" s="37">
        <f t="shared" si="0"/>
        <v>241.33</v>
      </c>
      <c r="E8" s="38" t="s">
        <v>12</v>
      </c>
      <c r="F8" s="38" t="s">
        <v>13</v>
      </c>
      <c r="G8" s="35" t="s">
        <v>53</v>
      </c>
      <c r="H8" s="39" t="s">
        <v>29</v>
      </c>
      <c r="I8" s="12" t="s">
        <v>29</v>
      </c>
      <c r="J8" s="40"/>
      <c r="K8" s="12">
        <v>3</v>
      </c>
      <c r="L8" s="12"/>
    </row>
    <row r="9" spans="1:13" s="4" customFormat="1" x14ac:dyDescent="0.25">
      <c r="A9" s="12">
        <v>4</v>
      </c>
      <c r="B9" s="35" t="s">
        <v>31</v>
      </c>
      <c r="C9" s="37">
        <v>142</v>
      </c>
      <c r="D9" s="37">
        <f t="shared" si="0"/>
        <v>142</v>
      </c>
      <c r="E9" s="38" t="s">
        <v>12</v>
      </c>
      <c r="F9" s="38" t="s">
        <v>13</v>
      </c>
      <c r="G9" s="35" t="s">
        <v>54</v>
      </c>
      <c r="H9" s="39" t="s">
        <v>29</v>
      </c>
      <c r="I9" s="12" t="s">
        <v>29</v>
      </c>
      <c r="J9" s="40"/>
      <c r="K9" s="12">
        <v>4</v>
      </c>
      <c r="L9" s="12"/>
    </row>
    <row r="10" spans="1:13" s="4" customFormat="1" x14ac:dyDescent="0.25">
      <c r="A10" s="12">
        <v>5</v>
      </c>
      <c r="B10" s="35" t="s">
        <v>32</v>
      </c>
      <c r="C10" s="37">
        <v>200</v>
      </c>
      <c r="D10" s="37">
        <f t="shared" si="0"/>
        <v>200</v>
      </c>
      <c r="E10" s="38" t="s">
        <v>12</v>
      </c>
      <c r="F10" s="38" t="s">
        <v>13</v>
      </c>
      <c r="G10" s="35" t="s">
        <v>54</v>
      </c>
      <c r="H10" s="39" t="s">
        <v>29</v>
      </c>
      <c r="I10" s="12" t="s">
        <v>29</v>
      </c>
      <c r="J10" s="40"/>
      <c r="K10" s="12">
        <v>5</v>
      </c>
      <c r="L10" s="12"/>
    </row>
    <row r="11" spans="1:13" s="4" customFormat="1" x14ac:dyDescent="0.25">
      <c r="A11" s="12">
        <v>6</v>
      </c>
      <c r="B11" s="35" t="s">
        <v>41</v>
      </c>
      <c r="C11" s="37">
        <v>200</v>
      </c>
      <c r="D11" s="37">
        <f t="shared" si="0"/>
        <v>200</v>
      </c>
      <c r="E11" s="38" t="s">
        <v>12</v>
      </c>
      <c r="F11" s="38" t="s">
        <v>13</v>
      </c>
      <c r="G11" s="35" t="s">
        <v>54</v>
      </c>
      <c r="H11" s="39" t="s">
        <v>29</v>
      </c>
      <c r="I11" s="12" t="s">
        <v>29</v>
      </c>
      <c r="J11" s="40"/>
      <c r="K11" s="12">
        <v>6</v>
      </c>
      <c r="L11" s="12"/>
    </row>
    <row r="12" spans="1:13" s="4" customFormat="1" x14ac:dyDescent="0.25">
      <c r="A12" s="12">
        <v>7</v>
      </c>
      <c r="B12" s="35" t="s">
        <v>33</v>
      </c>
      <c r="C12" s="37">
        <v>230</v>
      </c>
      <c r="D12" s="37">
        <f t="shared" ref="D12:D13" si="1">C12</f>
        <v>230</v>
      </c>
      <c r="E12" s="38" t="s">
        <v>21</v>
      </c>
      <c r="F12" s="38" t="s">
        <v>13</v>
      </c>
      <c r="G12" s="35" t="s">
        <v>55</v>
      </c>
      <c r="H12" s="39"/>
      <c r="I12" s="42"/>
      <c r="J12" s="40"/>
      <c r="K12" s="12">
        <v>7</v>
      </c>
      <c r="L12" s="12"/>
    </row>
    <row r="13" spans="1:13" s="4" customFormat="1" x14ac:dyDescent="0.25">
      <c r="A13" s="12">
        <v>8</v>
      </c>
      <c r="B13" s="35" t="s">
        <v>34</v>
      </c>
      <c r="C13" s="37">
        <v>230</v>
      </c>
      <c r="D13" s="37">
        <f t="shared" si="1"/>
        <v>230</v>
      </c>
      <c r="E13" s="38" t="s">
        <v>14</v>
      </c>
      <c r="F13" s="38" t="s">
        <v>13</v>
      </c>
      <c r="G13" s="35" t="s">
        <v>55</v>
      </c>
      <c r="H13" s="39"/>
      <c r="I13" s="42"/>
      <c r="J13" s="40"/>
      <c r="K13" s="12">
        <v>8</v>
      </c>
      <c r="L13" s="12"/>
    </row>
    <row r="14" spans="1:13" s="4" customFormat="1" ht="31.5" x14ac:dyDescent="0.25">
      <c r="A14" s="12">
        <v>9</v>
      </c>
      <c r="B14" s="35" t="s">
        <v>56</v>
      </c>
      <c r="C14" s="37">
        <f>4366</f>
        <v>4366</v>
      </c>
      <c r="D14" s="37">
        <f>4366</f>
        <v>4366</v>
      </c>
      <c r="E14" s="38"/>
      <c r="F14" s="38" t="s">
        <v>13</v>
      </c>
      <c r="G14" s="35" t="s">
        <v>57</v>
      </c>
      <c r="H14" s="39"/>
      <c r="I14" s="40">
        <v>25244</v>
      </c>
      <c r="J14" s="40"/>
      <c r="K14" s="12">
        <v>9</v>
      </c>
      <c r="L14" s="12"/>
    </row>
    <row r="15" spans="1:13" s="4" customFormat="1" ht="31.5" x14ac:dyDescent="0.25">
      <c r="A15" s="12">
        <v>10</v>
      </c>
      <c r="B15" s="35" t="s">
        <v>42</v>
      </c>
      <c r="C15" s="37">
        <f>30+40+40</f>
        <v>110</v>
      </c>
      <c r="D15" s="37">
        <f>30+40+40</f>
        <v>110</v>
      </c>
      <c r="E15" s="38"/>
      <c r="F15" s="38" t="s">
        <v>13</v>
      </c>
      <c r="G15" s="35" t="s">
        <v>58</v>
      </c>
      <c r="H15" s="39"/>
      <c r="I15" s="40" t="s">
        <v>59</v>
      </c>
      <c r="J15" s="40"/>
      <c r="K15" s="12">
        <v>10</v>
      </c>
      <c r="L15" s="12"/>
    </row>
    <row r="16" spans="1:13" s="4" customFormat="1" x14ac:dyDescent="0.25">
      <c r="A16" s="12">
        <v>11</v>
      </c>
      <c r="B16" s="35" t="s">
        <v>60</v>
      </c>
      <c r="C16" s="37">
        <f>320</f>
        <v>320</v>
      </c>
      <c r="D16" s="37">
        <f>320</f>
        <v>320</v>
      </c>
      <c r="E16" s="38"/>
      <c r="F16" s="38" t="s">
        <v>13</v>
      </c>
      <c r="G16" s="35" t="s">
        <v>61</v>
      </c>
      <c r="H16" s="39"/>
      <c r="I16" s="40">
        <v>85</v>
      </c>
      <c r="J16" s="40"/>
      <c r="K16" s="12">
        <v>11</v>
      </c>
      <c r="L16" s="12"/>
    </row>
    <row r="17" spans="1:15" s="4" customFormat="1" ht="31.5" x14ac:dyDescent="0.25">
      <c r="A17" s="12">
        <v>12</v>
      </c>
      <c r="B17" s="35" t="s">
        <v>62</v>
      </c>
      <c r="C17" s="37">
        <f>354</f>
        <v>354</v>
      </c>
      <c r="D17" s="37">
        <f>354</f>
        <v>354</v>
      </c>
      <c r="E17" s="38"/>
      <c r="F17" s="38" t="s">
        <v>13</v>
      </c>
      <c r="G17" s="35" t="s">
        <v>63</v>
      </c>
      <c r="H17" s="39"/>
      <c r="I17" s="40" t="s">
        <v>64</v>
      </c>
      <c r="J17" s="40"/>
      <c r="K17" s="12">
        <v>12</v>
      </c>
      <c r="L17" s="12"/>
    </row>
    <row r="18" spans="1:15" s="4" customFormat="1" x14ac:dyDescent="0.25">
      <c r="A18" s="12">
        <v>13</v>
      </c>
      <c r="B18" s="35" t="s">
        <v>65</v>
      </c>
      <c r="C18" s="37">
        <f>215</f>
        <v>215</v>
      </c>
      <c r="D18" s="37">
        <f>215</f>
        <v>215</v>
      </c>
      <c r="E18" s="43"/>
      <c r="F18" s="38" t="s">
        <v>13</v>
      </c>
      <c r="G18" s="35" t="s">
        <v>66</v>
      </c>
      <c r="H18" s="39"/>
      <c r="I18" s="44" t="s">
        <v>67</v>
      </c>
      <c r="J18" s="40"/>
      <c r="K18" s="12">
        <v>13</v>
      </c>
      <c r="L18" s="12"/>
    </row>
    <row r="19" spans="1:15" s="4" customFormat="1" ht="31.5" x14ac:dyDescent="0.25">
      <c r="A19" s="12">
        <v>14</v>
      </c>
      <c r="B19" s="35" t="s">
        <v>68</v>
      </c>
      <c r="C19" s="37">
        <f>188.8+116.98</f>
        <v>305.78000000000003</v>
      </c>
      <c r="D19" s="37">
        <f>188.8+116.98</f>
        <v>305.78000000000003</v>
      </c>
      <c r="E19" s="43"/>
      <c r="F19" s="38" t="s">
        <v>13</v>
      </c>
      <c r="G19" s="35" t="s">
        <v>69</v>
      </c>
      <c r="H19" s="39"/>
      <c r="I19" s="40" t="s">
        <v>70</v>
      </c>
      <c r="J19" s="40"/>
      <c r="K19" s="12">
        <v>14</v>
      </c>
      <c r="L19" s="12"/>
    </row>
    <row r="20" spans="1:15" s="4" customFormat="1" x14ac:dyDescent="0.25">
      <c r="A20" s="12">
        <v>15</v>
      </c>
      <c r="B20" s="35" t="s">
        <v>71</v>
      </c>
      <c r="C20" s="37">
        <f>141.54</f>
        <v>141.54</v>
      </c>
      <c r="D20" s="37">
        <f>141.54</f>
        <v>141.54</v>
      </c>
      <c r="E20" s="43"/>
      <c r="F20" s="38" t="s">
        <v>13</v>
      </c>
      <c r="G20" s="35" t="s">
        <v>72</v>
      </c>
      <c r="H20" s="39"/>
      <c r="I20" s="40">
        <v>38115644</v>
      </c>
      <c r="J20" s="40"/>
      <c r="K20" s="12">
        <v>15</v>
      </c>
      <c r="L20" s="12"/>
    </row>
    <row r="21" spans="1:15" s="4" customFormat="1" x14ac:dyDescent="0.25">
      <c r="A21" s="12">
        <v>16</v>
      </c>
      <c r="B21" s="35" t="s">
        <v>73</v>
      </c>
      <c r="C21" s="37">
        <f>93.24</f>
        <v>93.24</v>
      </c>
      <c r="D21" s="37">
        <f>93.24</f>
        <v>93.24</v>
      </c>
      <c r="E21" s="43"/>
      <c r="F21" s="38" t="s">
        <v>13</v>
      </c>
      <c r="G21" s="35" t="s">
        <v>74</v>
      </c>
      <c r="H21" s="39"/>
      <c r="I21" s="40">
        <v>321463</v>
      </c>
      <c r="J21" s="40"/>
      <c r="K21" s="12">
        <v>16</v>
      </c>
      <c r="L21" s="12"/>
    </row>
    <row r="22" spans="1:15" s="4" customFormat="1" x14ac:dyDescent="0.25">
      <c r="A22" s="12">
        <v>17</v>
      </c>
      <c r="B22" s="35" t="s">
        <v>45</v>
      </c>
      <c r="C22" s="37">
        <f>137.34</f>
        <v>137.34</v>
      </c>
      <c r="D22" s="37">
        <f>137.34</f>
        <v>137.34</v>
      </c>
      <c r="E22" s="43"/>
      <c r="F22" s="38" t="s">
        <v>13</v>
      </c>
      <c r="G22" s="35" t="s">
        <v>75</v>
      </c>
      <c r="H22" s="39"/>
      <c r="I22" s="45" t="s">
        <v>76</v>
      </c>
      <c r="J22" s="40"/>
      <c r="K22" s="12">
        <v>17</v>
      </c>
      <c r="L22" s="12"/>
    </row>
    <row r="23" spans="1:15" s="4" customFormat="1" x14ac:dyDescent="0.25">
      <c r="A23" s="12">
        <v>18</v>
      </c>
      <c r="B23" s="35" t="s">
        <v>77</v>
      </c>
      <c r="C23" s="37">
        <f>1694.5</f>
        <v>1694.5</v>
      </c>
      <c r="D23" s="37">
        <f>1694.5</f>
        <v>1694.5</v>
      </c>
      <c r="E23" s="43"/>
      <c r="F23" s="38" t="s">
        <v>13</v>
      </c>
      <c r="G23" s="35" t="s">
        <v>78</v>
      </c>
      <c r="H23" s="26"/>
      <c r="I23" s="45" t="s">
        <v>79</v>
      </c>
      <c r="J23" s="40"/>
      <c r="K23" s="12">
        <v>18</v>
      </c>
      <c r="L23" s="12"/>
    </row>
    <row r="24" spans="1:15" s="4" customFormat="1" ht="31.5" x14ac:dyDescent="0.25">
      <c r="A24" s="12">
        <v>19</v>
      </c>
      <c r="B24" s="35" t="s">
        <v>80</v>
      </c>
      <c r="C24" s="37">
        <f>100</f>
        <v>100</v>
      </c>
      <c r="D24" s="37">
        <f>100</f>
        <v>100</v>
      </c>
      <c r="E24" s="43"/>
      <c r="F24" s="38" t="s">
        <v>13</v>
      </c>
      <c r="G24" s="35" t="s">
        <v>81</v>
      </c>
      <c r="H24" s="39"/>
      <c r="I24" s="40" t="s">
        <v>82</v>
      </c>
      <c r="J24" s="40"/>
      <c r="K24" s="12">
        <v>19</v>
      </c>
      <c r="L24" s="12"/>
      <c r="O24" s="4" cm="1">
        <f t="array" aca="1" ref="O24" ca="1">L20:O24</f>
        <v>0</v>
      </c>
    </row>
    <row r="25" spans="1:15" s="4" customFormat="1" ht="29.45" customHeight="1" x14ac:dyDescent="0.25">
      <c r="A25" s="12">
        <v>20</v>
      </c>
      <c r="B25" s="35" t="s">
        <v>83</v>
      </c>
      <c r="C25" s="37">
        <f>66</f>
        <v>66</v>
      </c>
      <c r="D25" s="37">
        <f>66</f>
        <v>66</v>
      </c>
      <c r="E25" s="43"/>
      <c r="F25" s="38" t="s">
        <v>13</v>
      </c>
      <c r="G25" s="35" t="s">
        <v>84</v>
      </c>
      <c r="H25" s="39"/>
      <c r="I25" s="44" t="s">
        <v>85</v>
      </c>
      <c r="J25" s="40"/>
      <c r="K25" s="12">
        <v>20</v>
      </c>
      <c r="L25" s="12"/>
    </row>
    <row r="26" spans="1:15" x14ac:dyDescent="0.25">
      <c r="A26" s="1"/>
      <c r="B26" s="13" t="s">
        <v>15</v>
      </c>
      <c r="C26" s="14">
        <f>SUM(C6:C25)</f>
        <v>15874.080000000002</v>
      </c>
      <c r="D26" s="14">
        <f>SUM(D6:D25)</f>
        <v>15874.080000000002</v>
      </c>
      <c r="E26" s="15"/>
      <c r="F26" s="15"/>
    </row>
    <row r="27" spans="1:15" x14ac:dyDescent="0.25">
      <c r="A27" s="1"/>
      <c r="B27" s="16" t="s">
        <v>16</v>
      </c>
      <c r="C27" s="17">
        <f>C26</f>
        <v>15874.080000000002</v>
      </c>
      <c r="D27" s="17">
        <f>D26</f>
        <v>15874.080000000002</v>
      </c>
      <c r="E27" s="15"/>
      <c r="F27" s="15"/>
      <c r="H27" s="18"/>
    </row>
    <row r="28" spans="1:15" ht="4.5" customHeight="1" x14ac:dyDescent="0.25">
      <c r="A28" s="1"/>
      <c r="H28" s="19"/>
      <c r="I28" s="46"/>
      <c r="L28" s="20"/>
    </row>
    <row r="29" spans="1:15" x14ac:dyDescent="0.25">
      <c r="A29" s="1"/>
      <c r="H29" s="1" t="s">
        <v>36</v>
      </c>
      <c r="L29" s="8" t="s">
        <v>37</v>
      </c>
    </row>
    <row r="30" spans="1:15" x14ac:dyDescent="0.25">
      <c r="A30" s="18" t="s">
        <v>39</v>
      </c>
      <c r="H30" s="1" t="s">
        <v>17</v>
      </c>
      <c r="L30" s="8" t="s">
        <v>40</v>
      </c>
    </row>
    <row r="31" spans="1:15" x14ac:dyDescent="0.25">
      <c r="A31" s="1"/>
    </row>
    <row r="32" spans="1:15" ht="16.899999999999999" customHeight="1" x14ac:dyDescent="0.25">
      <c r="A32" s="18" t="s">
        <v>18</v>
      </c>
    </row>
    <row r="33" spans="1:13" x14ac:dyDescent="0.25">
      <c r="A33" s="18" t="s">
        <v>19</v>
      </c>
      <c r="H33" s="18"/>
      <c r="L33" s="1"/>
    </row>
    <row r="34" spans="1:13" ht="4.5" customHeight="1" x14ac:dyDescent="0.25">
      <c r="A34" s="1"/>
      <c r="H34" s="19"/>
      <c r="I34" s="46"/>
      <c r="L34" s="19"/>
    </row>
    <row r="35" spans="1:13" s="21" customFormat="1" x14ac:dyDescent="0.25">
      <c r="A35" s="1"/>
      <c r="B35" s="1"/>
      <c r="C35" s="1"/>
      <c r="D35" s="1"/>
      <c r="E35" s="1"/>
      <c r="F35" s="1"/>
      <c r="G35" s="1"/>
      <c r="H35" s="1"/>
      <c r="I35" s="31"/>
      <c r="J35" s="1"/>
      <c r="K35" s="1"/>
      <c r="L35" s="8"/>
    </row>
    <row r="36" spans="1:13" s="21" customFormat="1" x14ac:dyDescent="0.25">
      <c r="A36" s="1"/>
      <c r="B36" s="1"/>
      <c r="C36" s="1"/>
      <c r="D36" s="1"/>
      <c r="E36" s="1"/>
      <c r="F36" s="1"/>
      <c r="G36" s="1"/>
      <c r="H36" s="1" t="s">
        <v>20</v>
      </c>
      <c r="I36" s="31"/>
      <c r="J36" s="1"/>
      <c r="K36" s="1"/>
      <c r="L36" s="8" t="s">
        <v>38</v>
      </c>
    </row>
    <row r="37" spans="1:13" x14ac:dyDescent="0.25">
      <c r="A37" s="7" t="str">
        <f>$A$1</f>
        <v>Kunsill Lokali: Ix- Xagħra</v>
      </c>
      <c r="B37" s="27"/>
      <c r="C37" s="27"/>
      <c r="D37" s="27"/>
      <c r="E37" s="27"/>
      <c r="F37" s="27"/>
      <c r="L37" s="32" t="str">
        <f>$L$1</f>
        <v xml:space="preserve">Skeda Nru.       4    </v>
      </c>
    </row>
    <row r="38" spans="1:13" x14ac:dyDescent="0.25">
      <c r="A38" s="28" t="str">
        <f>A2</f>
        <v>Skeda ta' Pagamenti v3 - Rapport ta' Xiri u Pagamenti</v>
      </c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1:13" s="4" customFormat="1" ht="26.25" customHeight="1" x14ac:dyDescent="0.25">
      <c r="A39" s="2"/>
      <c r="B39" s="3"/>
      <c r="D39" s="5"/>
      <c r="E39" s="5"/>
      <c r="F39" s="5"/>
      <c r="G39" s="2" t="str">
        <f>G3</f>
        <v>Data:  26/03/2024 sas-29/04/2024</v>
      </c>
      <c r="H39" s="33"/>
      <c r="I39" s="34"/>
      <c r="J39" s="33"/>
      <c r="K39" s="33"/>
      <c r="L39" s="6"/>
    </row>
    <row r="40" spans="1:13" ht="4.5" customHeight="1" x14ac:dyDescent="0.25">
      <c r="A40" s="27"/>
      <c r="B40" s="7"/>
      <c r="C40" s="27"/>
      <c r="D40" s="27"/>
      <c r="E40" s="27"/>
      <c r="F40" s="27"/>
      <c r="G40" s="27"/>
      <c r="H40" s="27"/>
      <c r="I40" s="27"/>
      <c r="J40" s="27"/>
      <c r="K40" s="27"/>
    </row>
    <row r="41" spans="1:13" ht="31.5" x14ac:dyDescent="0.25">
      <c r="A41" s="27"/>
      <c r="B41" s="9" t="s">
        <v>2</v>
      </c>
      <c r="C41" s="10" t="s">
        <v>3</v>
      </c>
      <c r="D41" s="11" t="s">
        <v>4</v>
      </c>
      <c r="E41" s="29" t="s">
        <v>5</v>
      </c>
      <c r="F41" s="30"/>
      <c r="G41" s="9" t="s">
        <v>6</v>
      </c>
      <c r="H41" s="10" t="s">
        <v>7</v>
      </c>
      <c r="I41" s="10" t="s">
        <v>8</v>
      </c>
      <c r="J41" s="10" t="s">
        <v>9</v>
      </c>
      <c r="K41" s="10" t="s">
        <v>10</v>
      </c>
      <c r="L41" s="10" t="s">
        <v>11</v>
      </c>
      <c r="M41" s="7"/>
    </row>
    <row r="42" spans="1:13" s="4" customFormat="1" ht="30" customHeight="1" x14ac:dyDescent="0.25">
      <c r="A42" s="23">
        <v>21</v>
      </c>
      <c r="B42" s="35" t="s">
        <v>44</v>
      </c>
      <c r="C42" s="37">
        <f>46.23</f>
        <v>46.23</v>
      </c>
      <c r="D42" s="37">
        <f>46.23</f>
        <v>46.23</v>
      </c>
      <c r="E42" s="43"/>
      <c r="F42" s="38" t="s">
        <v>13</v>
      </c>
      <c r="G42" s="35" t="s">
        <v>86</v>
      </c>
      <c r="H42" s="39"/>
      <c r="I42" s="42" t="s">
        <v>87</v>
      </c>
      <c r="J42" s="40"/>
      <c r="K42" s="12">
        <v>21</v>
      </c>
      <c r="L42" s="12"/>
    </row>
    <row r="43" spans="1:13" s="4" customFormat="1" ht="30" customHeight="1" x14ac:dyDescent="0.25">
      <c r="A43" s="24">
        <v>22</v>
      </c>
      <c r="B43" s="35" t="s">
        <v>88</v>
      </c>
      <c r="C43" s="37">
        <f>1500</f>
        <v>1500</v>
      </c>
      <c r="D43" s="37">
        <f>1500</f>
        <v>1500</v>
      </c>
      <c r="E43" s="43"/>
      <c r="F43" s="38" t="s">
        <v>13</v>
      </c>
      <c r="G43" s="35" t="s">
        <v>89</v>
      </c>
      <c r="H43" s="39"/>
      <c r="I43" s="40"/>
      <c r="J43" s="40"/>
      <c r="K43" s="12">
        <v>22</v>
      </c>
      <c r="L43" s="12"/>
    </row>
    <row r="44" spans="1:13" s="4" customFormat="1" ht="30" customHeight="1" x14ac:dyDescent="0.25">
      <c r="A44" s="24">
        <v>23</v>
      </c>
      <c r="B44" s="35" t="s">
        <v>43</v>
      </c>
      <c r="C44" s="37">
        <f>55</f>
        <v>55</v>
      </c>
      <c r="D44" s="37">
        <f>55</f>
        <v>55</v>
      </c>
      <c r="E44" s="12"/>
      <c r="F44" s="38" t="s">
        <v>13</v>
      </c>
      <c r="G44" s="35" t="s">
        <v>90</v>
      </c>
      <c r="H44" s="47"/>
      <c r="I44" s="12">
        <v>3626</v>
      </c>
      <c r="J44" s="40"/>
      <c r="K44" s="12">
        <v>23</v>
      </c>
      <c r="L44" s="12"/>
    </row>
    <row r="45" spans="1:13" s="4" customFormat="1" ht="30" customHeight="1" x14ac:dyDescent="0.25">
      <c r="A45" s="24">
        <v>24</v>
      </c>
      <c r="B45" s="35" t="s">
        <v>91</v>
      </c>
      <c r="C45" s="37">
        <f>1986.47</f>
        <v>1986.47</v>
      </c>
      <c r="D45" s="37">
        <f>1986.47</f>
        <v>1986.47</v>
      </c>
      <c r="E45" s="38"/>
      <c r="F45" s="38" t="s">
        <v>13</v>
      </c>
      <c r="G45" s="35" t="s">
        <v>92</v>
      </c>
      <c r="H45" s="39"/>
      <c r="I45" s="40" t="s">
        <v>93</v>
      </c>
      <c r="J45" s="40"/>
      <c r="K45" s="12">
        <v>24</v>
      </c>
      <c r="L45" s="12"/>
    </row>
    <row r="46" spans="1:13" s="4" customFormat="1" ht="30" customHeight="1" x14ac:dyDescent="0.25">
      <c r="A46" s="24">
        <v>25</v>
      </c>
      <c r="B46" s="35" t="s">
        <v>94</v>
      </c>
      <c r="C46" s="37">
        <f>67.02</f>
        <v>67.02</v>
      </c>
      <c r="D46" s="37">
        <f>67.02</f>
        <v>67.02</v>
      </c>
      <c r="E46" s="43"/>
      <c r="F46" s="38" t="s">
        <v>13</v>
      </c>
      <c r="G46" s="35" t="s">
        <v>95</v>
      </c>
      <c r="H46" s="39"/>
      <c r="I46" s="40">
        <v>566008</v>
      </c>
      <c r="J46" s="40"/>
      <c r="K46" s="12">
        <v>25</v>
      </c>
      <c r="L46" s="12"/>
    </row>
    <row r="47" spans="1:13" s="4" customFormat="1" ht="30" customHeight="1" x14ac:dyDescent="0.25">
      <c r="A47" s="24">
        <v>26</v>
      </c>
      <c r="B47" s="35" t="s">
        <v>96</v>
      </c>
      <c r="C47" s="37">
        <f>200</f>
        <v>200</v>
      </c>
      <c r="D47" s="37">
        <f>200</f>
        <v>200</v>
      </c>
      <c r="E47" s="38"/>
      <c r="F47" s="38" t="s">
        <v>13</v>
      </c>
      <c r="G47" s="35" t="s">
        <v>97</v>
      </c>
      <c r="H47" s="39"/>
      <c r="I47" s="48">
        <v>2035</v>
      </c>
      <c r="J47" s="40"/>
      <c r="K47" s="12">
        <v>26</v>
      </c>
      <c r="L47" s="12"/>
    </row>
    <row r="48" spans="1:13" s="4" customFormat="1" ht="30" customHeight="1" x14ac:dyDescent="0.25">
      <c r="A48" s="24">
        <v>27</v>
      </c>
      <c r="B48" s="35" t="s">
        <v>49</v>
      </c>
      <c r="C48" s="37">
        <f>165.2+429.52</f>
        <v>594.72</v>
      </c>
      <c r="D48" s="37">
        <f>165.2+429.52</f>
        <v>594.72</v>
      </c>
      <c r="E48" s="38"/>
      <c r="F48" s="38" t="s">
        <v>13</v>
      </c>
      <c r="G48" s="35" t="s">
        <v>98</v>
      </c>
      <c r="H48" s="39"/>
      <c r="I48" s="48" t="s">
        <v>99</v>
      </c>
      <c r="J48" s="40"/>
      <c r="K48" s="12">
        <v>27</v>
      </c>
      <c r="L48" s="12"/>
    </row>
    <row r="49" spans="1:12" s="4" customFormat="1" ht="30" customHeight="1" x14ac:dyDescent="0.25">
      <c r="A49" s="24">
        <v>28</v>
      </c>
      <c r="B49" s="35" t="s">
        <v>100</v>
      </c>
      <c r="C49" s="37">
        <f>280.25</f>
        <v>280.25</v>
      </c>
      <c r="D49" s="37">
        <f>280.25</f>
        <v>280.25</v>
      </c>
      <c r="E49" s="38"/>
      <c r="F49" s="38" t="s">
        <v>13</v>
      </c>
      <c r="G49" s="35" t="s">
        <v>101</v>
      </c>
      <c r="H49" s="39"/>
      <c r="I49" s="48">
        <v>17501</v>
      </c>
      <c r="J49" s="49"/>
      <c r="K49" s="12">
        <v>28</v>
      </c>
      <c r="L49" s="12"/>
    </row>
    <row r="50" spans="1:12" s="4" customFormat="1" ht="30" customHeight="1" x14ac:dyDescent="0.25">
      <c r="A50" s="24">
        <v>29</v>
      </c>
      <c r="B50" s="35" t="s">
        <v>102</v>
      </c>
      <c r="C50" s="37">
        <f>560</f>
        <v>560</v>
      </c>
      <c r="D50" s="37">
        <f>560</f>
        <v>560</v>
      </c>
      <c r="E50" s="38"/>
      <c r="F50" s="38" t="s">
        <v>13</v>
      </c>
      <c r="G50" s="35" t="s">
        <v>103</v>
      </c>
      <c r="H50" s="39"/>
      <c r="I50" s="48" t="s">
        <v>104</v>
      </c>
      <c r="J50" s="40"/>
      <c r="K50" s="12">
        <v>29</v>
      </c>
      <c r="L50" s="12"/>
    </row>
    <row r="51" spans="1:12" s="4" customFormat="1" ht="30" customHeight="1" x14ac:dyDescent="0.25">
      <c r="A51" s="24">
        <v>30</v>
      </c>
      <c r="B51" s="35" t="s">
        <v>105</v>
      </c>
      <c r="C51" s="37">
        <f>400+100</f>
        <v>500</v>
      </c>
      <c r="D51" s="37">
        <f>400+100</f>
        <v>500</v>
      </c>
      <c r="E51" s="38"/>
      <c r="F51" s="38" t="s">
        <v>13</v>
      </c>
      <c r="G51" s="35" t="s">
        <v>106</v>
      </c>
      <c r="H51" s="39"/>
      <c r="I51" s="48" t="s">
        <v>107</v>
      </c>
      <c r="J51" s="40"/>
      <c r="K51" s="12">
        <v>30</v>
      </c>
      <c r="L51" s="12"/>
    </row>
    <row r="52" spans="1:12" s="4" customFormat="1" ht="30" customHeight="1" x14ac:dyDescent="0.25">
      <c r="A52" s="24">
        <v>31</v>
      </c>
      <c r="B52" s="35" t="s">
        <v>108</v>
      </c>
      <c r="C52" s="37">
        <f>650</f>
        <v>650</v>
      </c>
      <c r="D52" s="37">
        <f>650</f>
        <v>650</v>
      </c>
      <c r="E52" s="50"/>
      <c r="F52" s="38" t="s">
        <v>13</v>
      </c>
      <c r="G52" s="35" t="s">
        <v>109</v>
      </c>
      <c r="H52" s="39"/>
      <c r="I52" s="48">
        <v>1</v>
      </c>
      <c r="J52" s="40"/>
      <c r="K52" s="12">
        <v>31</v>
      </c>
      <c r="L52" s="12"/>
    </row>
    <row r="53" spans="1:12" s="4" customFormat="1" ht="30" customHeight="1" x14ac:dyDescent="0.25">
      <c r="A53" s="24">
        <v>32</v>
      </c>
      <c r="B53" s="35" t="s">
        <v>110</v>
      </c>
      <c r="C53" s="37">
        <f>220.66+1004.18</f>
        <v>1224.8399999999999</v>
      </c>
      <c r="D53" s="37">
        <f>220.66+1004.18</f>
        <v>1224.8399999999999</v>
      </c>
      <c r="E53" s="43"/>
      <c r="F53" s="38" t="s">
        <v>13</v>
      </c>
      <c r="G53" s="35" t="s">
        <v>111</v>
      </c>
      <c r="H53" s="39"/>
      <c r="I53" s="48" t="s">
        <v>112</v>
      </c>
      <c r="J53" s="40"/>
      <c r="K53" s="12">
        <v>32</v>
      </c>
      <c r="L53" s="12"/>
    </row>
    <row r="54" spans="1:12" s="4" customFormat="1" ht="30" customHeight="1" x14ac:dyDescent="0.25">
      <c r="A54" s="24">
        <v>33</v>
      </c>
      <c r="B54" s="35" t="s">
        <v>47</v>
      </c>
      <c r="C54" s="37">
        <f>6715.93</f>
        <v>6715.93</v>
      </c>
      <c r="D54" s="37">
        <f>6715.93</f>
        <v>6715.93</v>
      </c>
      <c r="E54" s="43"/>
      <c r="F54" s="38" t="s">
        <v>13</v>
      </c>
      <c r="G54" s="35" t="s">
        <v>113</v>
      </c>
      <c r="H54" s="39"/>
      <c r="I54" s="48">
        <v>2</v>
      </c>
      <c r="J54" s="40"/>
      <c r="K54" s="12">
        <v>33</v>
      </c>
      <c r="L54" s="12"/>
    </row>
    <row r="55" spans="1:12" s="4" customFormat="1" ht="30" customHeight="1" x14ac:dyDescent="0.25">
      <c r="A55" s="24">
        <v>34</v>
      </c>
      <c r="B55" s="35" t="s">
        <v>114</v>
      </c>
      <c r="C55" s="37">
        <f>1770</f>
        <v>1770</v>
      </c>
      <c r="D55" s="37">
        <f>1770</f>
        <v>1770</v>
      </c>
      <c r="E55" s="43"/>
      <c r="F55" s="38" t="s">
        <v>13</v>
      </c>
      <c r="G55" s="35" t="s">
        <v>115</v>
      </c>
      <c r="H55" s="39"/>
      <c r="I55" s="48"/>
      <c r="J55" s="40"/>
      <c r="K55" s="12">
        <v>34</v>
      </c>
      <c r="L55" s="12"/>
    </row>
    <row r="56" spans="1:12" s="4" customFormat="1" ht="30" customHeight="1" x14ac:dyDescent="0.25">
      <c r="A56" s="24">
        <v>35</v>
      </c>
      <c r="B56" s="35" t="s">
        <v>116</v>
      </c>
      <c r="C56" s="37">
        <f>215</f>
        <v>215</v>
      </c>
      <c r="D56" s="37">
        <f>215</f>
        <v>215</v>
      </c>
      <c r="E56" s="43"/>
      <c r="F56" s="38" t="s">
        <v>13</v>
      </c>
      <c r="G56" s="35" t="s">
        <v>117</v>
      </c>
      <c r="H56" s="39"/>
      <c r="I56" s="48">
        <v>1</v>
      </c>
      <c r="J56" s="40"/>
      <c r="K56" s="12">
        <v>35</v>
      </c>
      <c r="L56" s="12"/>
    </row>
    <row r="57" spans="1:12" s="4" customFormat="1" ht="30" customHeight="1" x14ac:dyDescent="0.25">
      <c r="A57" s="24">
        <v>36</v>
      </c>
      <c r="B57" s="35" t="s">
        <v>118</v>
      </c>
      <c r="C57" s="37">
        <f>674.96</f>
        <v>674.96</v>
      </c>
      <c r="D57" s="37">
        <f>674.96</f>
        <v>674.96</v>
      </c>
      <c r="E57" s="43"/>
      <c r="F57" s="38" t="s">
        <v>13</v>
      </c>
      <c r="G57" s="35" t="s">
        <v>119</v>
      </c>
      <c r="H57" s="39"/>
      <c r="I57" s="48">
        <v>191</v>
      </c>
      <c r="J57" s="40"/>
      <c r="K57" s="12">
        <v>36</v>
      </c>
      <c r="L57" s="12"/>
    </row>
    <row r="58" spans="1:12" s="4" customFormat="1" ht="30" customHeight="1" x14ac:dyDescent="0.25">
      <c r="A58" s="24">
        <v>37</v>
      </c>
      <c r="B58" s="35" t="s">
        <v>120</v>
      </c>
      <c r="C58" s="37">
        <f>2465</f>
        <v>2465</v>
      </c>
      <c r="D58" s="37">
        <f>2465</f>
        <v>2465</v>
      </c>
      <c r="E58" s="43"/>
      <c r="F58" s="38" t="s">
        <v>13</v>
      </c>
      <c r="G58" s="35" t="s">
        <v>121</v>
      </c>
      <c r="H58" s="39"/>
      <c r="I58" s="40">
        <v>10064631</v>
      </c>
      <c r="J58" s="40"/>
      <c r="K58" s="12">
        <v>37</v>
      </c>
      <c r="L58" s="12"/>
    </row>
    <row r="59" spans="1:12" s="4" customFormat="1" ht="30" customHeight="1" x14ac:dyDescent="0.25">
      <c r="A59" s="24">
        <v>38</v>
      </c>
      <c r="B59" s="35" t="s">
        <v>122</v>
      </c>
      <c r="C59" s="37">
        <f>70.8+318.6</f>
        <v>389.40000000000003</v>
      </c>
      <c r="D59" s="37">
        <f>70.8+318.6</f>
        <v>389.40000000000003</v>
      </c>
      <c r="E59" s="43"/>
      <c r="F59" s="38" t="s">
        <v>13</v>
      </c>
      <c r="G59" s="35" t="s">
        <v>123</v>
      </c>
      <c r="H59" s="39"/>
      <c r="I59" s="48"/>
      <c r="J59" s="40"/>
      <c r="K59" s="12">
        <v>38</v>
      </c>
      <c r="L59" s="12"/>
    </row>
    <row r="60" spans="1:12" s="4" customFormat="1" ht="30" customHeight="1" x14ac:dyDescent="0.25">
      <c r="A60" s="24">
        <v>39</v>
      </c>
      <c r="B60" s="35" t="s">
        <v>71</v>
      </c>
      <c r="C60" s="37">
        <f>89.42</f>
        <v>89.42</v>
      </c>
      <c r="D60" s="37">
        <f>89.42</f>
        <v>89.42</v>
      </c>
      <c r="E60" s="43"/>
      <c r="F60" s="38" t="s">
        <v>13</v>
      </c>
      <c r="G60" s="35" t="s">
        <v>124</v>
      </c>
      <c r="H60" s="39"/>
      <c r="I60" s="48">
        <v>38115860</v>
      </c>
      <c r="J60" s="40"/>
      <c r="K60" s="12">
        <v>39</v>
      </c>
      <c r="L60" s="12"/>
    </row>
    <row r="61" spans="1:12" s="4" customFormat="1" ht="30" customHeight="1" x14ac:dyDescent="0.25">
      <c r="A61" s="24">
        <v>40</v>
      </c>
      <c r="B61" s="35" t="s">
        <v>125</v>
      </c>
      <c r="C61" s="37">
        <f>259.9+460.8</f>
        <v>720.7</v>
      </c>
      <c r="D61" s="37">
        <f>259.9+460.8</f>
        <v>720.7</v>
      </c>
      <c r="E61" s="43"/>
      <c r="F61" s="38" t="s">
        <v>13</v>
      </c>
      <c r="G61" s="35" t="s">
        <v>126</v>
      </c>
      <c r="H61" s="39"/>
      <c r="I61" s="40" t="s">
        <v>127</v>
      </c>
      <c r="J61" s="40"/>
      <c r="K61" s="12">
        <v>40</v>
      </c>
      <c r="L61" s="12"/>
    </row>
    <row r="62" spans="1:12" s="4" customFormat="1" ht="30" customHeight="1" x14ac:dyDescent="0.25">
      <c r="A62" s="24">
        <v>41</v>
      </c>
      <c r="B62" s="35" t="s">
        <v>128</v>
      </c>
      <c r="C62" s="37">
        <f>295</f>
        <v>295</v>
      </c>
      <c r="D62" s="37">
        <f>295</f>
        <v>295</v>
      </c>
      <c r="E62" s="43"/>
      <c r="F62" s="38" t="s">
        <v>13</v>
      </c>
      <c r="G62" s="35" t="s">
        <v>129</v>
      </c>
      <c r="H62" s="39"/>
      <c r="I62" s="48"/>
      <c r="J62" s="40"/>
      <c r="K62" s="12">
        <v>41</v>
      </c>
      <c r="L62" s="12"/>
    </row>
    <row r="63" spans="1:12" s="4" customFormat="1" ht="30" customHeight="1" x14ac:dyDescent="0.25">
      <c r="A63" s="24">
        <v>42</v>
      </c>
      <c r="B63" s="35" t="s">
        <v>130</v>
      </c>
      <c r="C63" s="37">
        <f>5310</f>
        <v>5310</v>
      </c>
      <c r="D63" s="37">
        <f>5310</f>
        <v>5310</v>
      </c>
      <c r="E63" s="43"/>
      <c r="F63" s="38" t="s">
        <v>13</v>
      </c>
      <c r="G63" s="35" t="s">
        <v>131</v>
      </c>
      <c r="H63" s="39"/>
      <c r="I63" s="48">
        <v>958</v>
      </c>
      <c r="J63" s="40"/>
      <c r="K63" s="12">
        <v>42</v>
      </c>
      <c r="L63" s="12"/>
    </row>
    <row r="64" spans="1:12" s="4" customFormat="1" ht="30" customHeight="1" x14ac:dyDescent="0.25">
      <c r="A64" s="24">
        <v>43</v>
      </c>
      <c r="B64" s="35" t="s">
        <v>132</v>
      </c>
      <c r="C64" s="37">
        <f>1460.84</f>
        <v>1460.84</v>
      </c>
      <c r="D64" s="37">
        <f>1460.84</f>
        <v>1460.84</v>
      </c>
      <c r="E64" s="43"/>
      <c r="F64" s="38" t="s">
        <v>13</v>
      </c>
      <c r="G64" s="35" t="s">
        <v>133</v>
      </c>
      <c r="H64" s="39"/>
      <c r="I64" s="48">
        <v>787</v>
      </c>
      <c r="J64" s="40"/>
      <c r="K64" s="12">
        <v>43</v>
      </c>
      <c r="L64" s="12"/>
    </row>
    <row r="65" spans="1:12" s="4" customFormat="1" ht="30" customHeight="1" x14ac:dyDescent="0.25">
      <c r="A65" s="24">
        <v>44</v>
      </c>
      <c r="B65" s="35" t="s">
        <v>134</v>
      </c>
      <c r="C65" s="37">
        <f>350</f>
        <v>350</v>
      </c>
      <c r="D65" s="37">
        <f>350</f>
        <v>350</v>
      </c>
      <c r="E65" s="43"/>
      <c r="F65" s="38" t="s">
        <v>13</v>
      </c>
      <c r="G65" s="35" t="s">
        <v>135</v>
      </c>
      <c r="H65" s="39"/>
      <c r="I65" s="48" t="s">
        <v>136</v>
      </c>
      <c r="J65" s="40"/>
      <c r="K65" s="12">
        <v>44</v>
      </c>
      <c r="L65" s="12"/>
    </row>
    <row r="66" spans="1:12" s="4" customFormat="1" ht="30" customHeight="1" x14ac:dyDescent="0.25">
      <c r="A66" s="24">
        <v>45</v>
      </c>
      <c r="B66" s="35" t="s">
        <v>137</v>
      </c>
      <c r="C66" s="37">
        <f>173.02</f>
        <v>173.02</v>
      </c>
      <c r="D66" s="37">
        <f>173.02</f>
        <v>173.02</v>
      </c>
      <c r="E66" s="43"/>
      <c r="F66" s="38" t="s">
        <v>13</v>
      </c>
      <c r="G66" s="35" t="s">
        <v>138</v>
      </c>
      <c r="H66" s="39"/>
      <c r="I66" s="48">
        <v>100105</v>
      </c>
      <c r="J66" s="40"/>
      <c r="K66" s="12">
        <v>45</v>
      </c>
      <c r="L66" s="12"/>
    </row>
    <row r="67" spans="1:12" s="4" customFormat="1" ht="30" customHeight="1" x14ac:dyDescent="0.25">
      <c r="A67" s="24">
        <v>46</v>
      </c>
      <c r="B67" s="35" t="s">
        <v>48</v>
      </c>
      <c r="C67" s="37">
        <f>820</f>
        <v>820</v>
      </c>
      <c r="D67" s="37">
        <f>820</f>
        <v>820</v>
      </c>
      <c r="E67" s="43"/>
      <c r="F67" s="38" t="s">
        <v>13</v>
      </c>
      <c r="G67" s="35" t="s">
        <v>139</v>
      </c>
      <c r="H67" s="39"/>
      <c r="I67" s="48"/>
      <c r="J67" s="40"/>
      <c r="K67" s="12">
        <v>46</v>
      </c>
      <c r="L67" s="12"/>
    </row>
    <row r="68" spans="1:12" s="4" customFormat="1" ht="30" customHeight="1" x14ac:dyDescent="0.25">
      <c r="A68" s="24">
        <v>47</v>
      </c>
      <c r="B68" s="35" t="s">
        <v>140</v>
      </c>
      <c r="C68" s="37">
        <f>1239</f>
        <v>1239</v>
      </c>
      <c r="D68" s="37">
        <f>1239</f>
        <v>1239</v>
      </c>
      <c r="E68" s="43"/>
      <c r="F68" s="38" t="s">
        <v>13</v>
      </c>
      <c r="G68" s="35" t="s">
        <v>141</v>
      </c>
      <c r="H68" s="39"/>
      <c r="I68" s="48"/>
      <c r="J68" s="40"/>
      <c r="K68" s="12">
        <v>47</v>
      </c>
      <c r="L68" s="12"/>
    </row>
    <row r="69" spans="1:12" s="4" customFormat="1" ht="30" customHeight="1" x14ac:dyDescent="0.25">
      <c r="A69" s="24">
        <v>48</v>
      </c>
      <c r="B69" s="35" t="s">
        <v>142</v>
      </c>
      <c r="C69" s="37">
        <f>80</f>
        <v>80</v>
      </c>
      <c r="D69" s="37">
        <f>80</f>
        <v>80</v>
      </c>
      <c r="E69" s="43"/>
      <c r="F69" s="38" t="s">
        <v>13</v>
      </c>
      <c r="G69" s="35" t="s">
        <v>143</v>
      </c>
      <c r="H69" s="39"/>
      <c r="I69" s="48">
        <v>1</v>
      </c>
      <c r="J69" s="40"/>
      <c r="K69" s="12">
        <v>48</v>
      </c>
      <c r="L69" s="12"/>
    </row>
    <row r="70" spans="1:12" s="4" customFormat="1" ht="30" customHeight="1" x14ac:dyDescent="0.25">
      <c r="A70" s="24">
        <v>49</v>
      </c>
      <c r="B70" s="35" t="s">
        <v>144</v>
      </c>
      <c r="C70" s="37">
        <f>837.6</f>
        <v>837.6</v>
      </c>
      <c r="D70" s="37">
        <f>837.6</f>
        <v>837.6</v>
      </c>
      <c r="E70" s="43"/>
      <c r="F70" s="38" t="s">
        <v>13</v>
      </c>
      <c r="G70" s="35" t="s">
        <v>145</v>
      </c>
      <c r="H70" s="39"/>
      <c r="I70" s="48">
        <v>2</v>
      </c>
      <c r="J70" s="40"/>
      <c r="K70" s="12">
        <v>49</v>
      </c>
      <c r="L70" s="12"/>
    </row>
    <row r="71" spans="1:12" s="4" customFormat="1" ht="30" customHeight="1" x14ac:dyDescent="0.25">
      <c r="A71" s="24">
        <v>50</v>
      </c>
      <c r="B71" s="35" t="s">
        <v>46</v>
      </c>
      <c r="C71" s="37">
        <f>675</f>
        <v>675</v>
      </c>
      <c r="D71" s="37">
        <f>675</f>
        <v>675</v>
      </c>
      <c r="E71" s="43"/>
      <c r="F71" s="38" t="s">
        <v>13</v>
      </c>
      <c r="G71" s="35" t="s">
        <v>145</v>
      </c>
      <c r="H71" s="39"/>
      <c r="I71" s="48">
        <v>5</v>
      </c>
      <c r="J71" s="40"/>
      <c r="K71" s="12">
        <v>50</v>
      </c>
      <c r="L71" s="12"/>
    </row>
    <row r="72" spans="1:12" s="4" customFormat="1" ht="30" customHeight="1" x14ac:dyDescent="0.25">
      <c r="A72" s="24">
        <v>51</v>
      </c>
      <c r="B72" s="35" t="s">
        <v>146</v>
      </c>
      <c r="C72" s="37">
        <f>400</f>
        <v>400</v>
      </c>
      <c r="D72" s="37">
        <f>400</f>
        <v>400</v>
      </c>
      <c r="E72" s="43"/>
      <c r="F72" s="38" t="s">
        <v>13</v>
      </c>
      <c r="G72" s="4" t="s">
        <v>147</v>
      </c>
      <c r="H72" s="39"/>
      <c r="I72" s="48">
        <v>9</v>
      </c>
      <c r="J72" s="40"/>
      <c r="K72" s="12">
        <v>51</v>
      </c>
      <c r="L72" s="12"/>
    </row>
    <row r="73" spans="1:12" s="4" customFormat="1" ht="30" customHeight="1" x14ac:dyDescent="0.25">
      <c r="A73" s="24">
        <v>52</v>
      </c>
      <c r="B73" s="35" t="s">
        <v>132</v>
      </c>
      <c r="C73" s="37">
        <f>368</f>
        <v>368</v>
      </c>
      <c r="D73" s="37">
        <f>368</f>
        <v>368</v>
      </c>
      <c r="E73" s="43"/>
      <c r="F73" s="38" t="s">
        <v>13</v>
      </c>
      <c r="G73" s="35" t="s">
        <v>148</v>
      </c>
      <c r="H73" s="39"/>
      <c r="I73" s="48">
        <v>786</v>
      </c>
      <c r="J73" s="40"/>
      <c r="K73" s="12">
        <v>52</v>
      </c>
      <c r="L73" s="12"/>
    </row>
    <row r="74" spans="1:12" s="4" customFormat="1" ht="30" customHeight="1" x14ac:dyDescent="0.25">
      <c r="A74" s="24">
        <v>53</v>
      </c>
      <c r="B74" s="35" t="s">
        <v>130</v>
      </c>
      <c r="C74" s="37">
        <f>4833.9</f>
        <v>4833.8999999999996</v>
      </c>
      <c r="D74" s="37">
        <f>4833.9</f>
        <v>4833.8999999999996</v>
      </c>
      <c r="E74" s="43"/>
      <c r="F74" s="38" t="s">
        <v>13</v>
      </c>
      <c r="G74" s="35" t="s">
        <v>149</v>
      </c>
      <c r="H74" s="39"/>
      <c r="I74" s="48"/>
      <c r="J74" s="40"/>
      <c r="K74" s="12">
        <v>53</v>
      </c>
      <c r="L74" s="12"/>
    </row>
    <row r="75" spans="1:12" s="4" customFormat="1" ht="30" customHeight="1" x14ac:dyDescent="0.25">
      <c r="A75" s="24">
        <v>54</v>
      </c>
      <c r="B75" s="35" t="s">
        <v>150</v>
      </c>
      <c r="C75" s="37">
        <f>240</f>
        <v>240</v>
      </c>
      <c r="D75" s="37">
        <f>240</f>
        <v>240</v>
      </c>
      <c r="E75" s="43"/>
      <c r="F75" s="38" t="s">
        <v>13</v>
      </c>
      <c r="G75" s="35" t="s">
        <v>151</v>
      </c>
      <c r="H75" s="39"/>
      <c r="I75" s="48">
        <v>641</v>
      </c>
      <c r="J75" s="40"/>
      <c r="K75" s="12">
        <v>54</v>
      </c>
      <c r="L75" s="12"/>
    </row>
    <row r="76" spans="1:12" s="4" customFormat="1" ht="30" customHeight="1" x14ac:dyDescent="0.25">
      <c r="A76" s="24">
        <v>55</v>
      </c>
      <c r="B76" s="35" t="s">
        <v>152</v>
      </c>
      <c r="C76" s="37">
        <f>350</f>
        <v>350</v>
      </c>
      <c r="D76" s="37">
        <f>350</f>
        <v>350</v>
      </c>
      <c r="E76" s="43"/>
      <c r="F76" s="38" t="s">
        <v>13</v>
      </c>
      <c r="G76" s="35" t="s">
        <v>153</v>
      </c>
      <c r="H76" s="39"/>
      <c r="I76" s="48">
        <v>4</v>
      </c>
      <c r="J76" s="40"/>
      <c r="K76" s="12">
        <v>55</v>
      </c>
      <c r="L76" s="12"/>
    </row>
    <row r="77" spans="1:12" s="4" customFormat="1" ht="30" customHeight="1" x14ac:dyDescent="0.25">
      <c r="A77" s="24">
        <v>56</v>
      </c>
      <c r="B77" s="35" t="s">
        <v>154</v>
      </c>
      <c r="C77" s="37">
        <f>637.22</f>
        <v>637.22</v>
      </c>
      <c r="D77" s="37">
        <f>637.22</f>
        <v>637.22</v>
      </c>
      <c r="E77" s="43"/>
      <c r="F77" s="38" t="s">
        <v>13</v>
      </c>
      <c r="G77" s="35" t="s">
        <v>155</v>
      </c>
      <c r="H77" s="39"/>
      <c r="I77" s="48"/>
      <c r="J77" s="40"/>
      <c r="K77" s="12">
        <v>56</v>
      </c>
      <c r="L77" s="12"/>
    </row>
    <row r="78" spans="1:12" s="4" customFormat="1" ht="30" customHeight="1" x14ac:dyDescent="0.25">
      <c r="A78" s="24">
        <v>57</v>
      </c>
      <c r="B78" s="35" t="s">
        <v>36</v>
      </c>
      <c r="C78" s="37">
        <f>50</f>
        <v>50</v>
      </c>
      <c r="D78" s="37">
        <f>50</f>
        <v>50</v>
      </c>
      <c r="E78" s="43"/>
      <c r="F78" s="38" t="s">
        <v>13</v>
      </c>
      <c r="G78" s="35" t="s">
        <v>156</v>
      </c>
      <c r="H78" s="39"/>
      <c r="I78" s="48"/>
      <c r="J78" s="40"/>
      <c r="K78" s="12">
        <v>57</v>
      </c>
      <c r="L78" s="12"/>
    </row>
    <row r="79" spans="1:12" s="4" customFormat="1" ht="30" customHeight="1" x14ac:dyDescent="0.25">
      <c r="A79" s="24">
        <v>58</v>
      </c>
      <c r="B79" s="35" t="s">
        <v>65</v>
      </c>
      <c r="C79" s="37">
        <f>40</f>
        <v>40</v>
      </c>
      <c r="D79" s="37">
        <f>40</f>
        <v>40</v>
      </c>
      <c r="E79" s="43"/>
      <c r="F79" s="38" t="s">
        <v>13</v>
      </c>
      <c r="G79" s="35" t="s">
        <v>157</v>
      </c>
      <c r="H79" s="39"/>
      <c r="I79" s="48">
        <v>10934</v>
      </c>
      <c r="J79" s="40"/>
      <c r="K79" s="12">
        <v>58</v>
      </c>
      <c r="L79" s="12"/>
    </row>
    <row r="80" spans="1:12" s="4" customFormat="1" ht="30" customHeight="1" x14ac:dyDescent="0.25">
      <c r="A80" s="24">
        <v>59</v>
      </c>
      <c r="B80" s="35" t="s">
        <v>46</v>
      </c>
      <c r="C80" s="37">
        <f>50</f>
        <v>50</v>
      </c>
      <c r="D80" s="37">
        <f>50</f>
        <v>50</v>
      </c>
      <c r="E80" s="43"/>
      <c r="F80" s="38" t="s">
        <v>13</v>
      </c>
      <c r="G80" s="35" t="s">
        <v>158</v>
      </c>
      <c r="H80" s="39"/>
      <c r="I80" s="48">
        <v>6</v>
      </c>
      <c r="J80" s="40"/>
      <c r="K80" s="12">
        <v>59</v>
      </c>
      <c r="L80" s="12"/>
    </row>
    <row r="81" spans="1:12" s="4" customFormat="1" ht="30" customHeight="1" x14ac:dyDescent="0.25">
      <c r="A81" s="24">
        <v>60</v>
      </c>
      <c r="B81" s="35" t="s">
        <v>159</v>
      </c>
      <c r="C81" s="37">
        <f>50</f>
        <v>50</v>
      </c>
      <c r="D81" s="37">
        <f>50</f>
        <v>50</v>
      </c>
      <c r="E81" s="43"/>
      <c r="F81" s="38" t="s">
        <v>13</v>
      </c>
      <c r="G81" s="35" t="s">
        <v>160</v>
      </c>
      <c r="H81" s="39"/>
      <c r="I81" s="48">
        <v>93</v>
      </c>
      <c r="J81" s="40"/>
      <c r="K81" s="12">
        <v>60</v>
      </c>
      <c r="L81" s="12"/>
    </row>
    <row r="82" spans="1:12" s="4" customFormat="1" ht="30" customHeight="1" x14ac:dyDescent="0.25">
      <c r="A82" s="24">
        <v>61</v>
      </c>
      <c r="B82" s="35" t="s">
        <v>154</v>
      </c>
      <c r="C82" s="37">
        <f>300</f>
        <v>300</v>
      </c>
      <c r="D82" s="37">
        <f>300</f>
        <v>300</v>
      </c>
      <c r="E82" s="43"/>
      <c r="F82" s="38" t="s">
        <v>13</v>
      </c>
      <c r="G82" s="35" t="s">
        <v>161</v>
      </c>
      <c r="H82" s="39"/>
      <c r="I82" s="48"/>
      <c r="J82" s="40"/>
      <c r="K82" s="12">
        <v>61</v>
      </c>
      <c r="L82" s="12"/>
    </row>
    <row r="83" spans="1:12" s="4" customFormat="1" ht="30" customHeight="1" x14ac:dyDescent="0.25">
      <c r="A83" s="24">
        <v>62</v>
      </c>
      <c r="B83" s="35" t="s">
        <v>162</v>
      </c>
      <c r="C83" s="37">
        <f>120</f>
        <v>120</v>
      </c>
      <c r="D83" s="37">
        <f>120</f>
        <v>120</v>
      </c>
      <c r="E83" s="43"/>
      <c r="F83" s="38" t="s">
        <v>13</v>
      </c>
      <c r="G83" s="35" t="s">
        <v>163</v>
      </c>
      <c r="H83" s="39"/>
      <c r="I83" s="48">
        <v>9</v>
      </c>
      <c r="J83" s="40"/>
      <c r="K83" s="12">
        <v>62</v>
      </c>
      <c r="L83" s="12"/>
    </row>
    <row r="84" spans="1:12" s="4" customFormat="1" ht="30" customHeight="1" x14ac:dyDescent="0.25">
      <c r="A84" s="24">
        <v>63</v>
      </c>
      <c r="B84" s="35" t="s">
        <v>164</v>
      </c>
      <c r="C84" s="37">
        <f>1121</f>
        <v>1121</v>
      </c>
      <c r="D84" s="37">
        <f>1121</f>
        <v>1121</v>
      </c>
      <c r="E84" s="43"/>
      <c r="F84" s="38" t="s">
        <v>13</v>
      </c>
      <c r="G84" s="35" t="s">
        <v>165</v>
      </c>
      <c r="H84" s="39"/>
      <c r="I84" s="48">
        <v>4558</v>
      </c>
      <c r="J84" s="40"/>
      <c r="K84" s="12">
        <v>63</v>
      </c>
      <c r="L84" s="12"/>
    </row>
    <row r="85" spans="1:12" s="4" customFormat="1" ht="30" customHeight="1" x14ac:dyDescent="0.25">
      <c r="A85" s="24">
        <v>64</v>
      </c>
      <c r="B85" s="35" t="s">
        <v>166</v>
      </c>
      <c r="C85" s="37">
        <f>3350</f>
        <v>3350</v>
      </c>
      <c r="D85" s="37">
        <f>3350</f>
        <v>3350</v>
      </c>
      <c r="E85" s="43"/>
      <c r="F85" s="38" t="s">
        <v>13</v>
      </c>
      <c r="G85" s="35" t="s">
        <v>167</v>
      </c>
      <c r="H85" s="39"/>
      <c r="I85" s="48"/>
      <c r="J85" s="40"/>
      <c r="K85" s="12">
        <v>64</v>
      </c>
      <c r="L85" s="12"/>
    </row>
    <row r="86" spans="1:12" s="4" customFormat="1" ht="30" customHeight="1" x14ac:dyDescent="0.25">
      <c r="A86" s="24">
        <v>65</v>
      </c>
      <c r="B86" s="35" t="s">
        <v>168</v>
      </c>
      <c r="C86" s="37">
        <f>45</f>
        <v>45</v>
      </c>
      <c r="D86" s="37">
        <f>45</f>
        <v>45</v>
      </c>
      <c r="E86" s="43"/>
      <c r="F86" s="38" t="s">
        <v>13</v>
      </c>
      <c r="G86" s="35" t="s">
        <v>169</v>
      </c>
      <c r="H86" s="39"/>
      <c r="I86" s="48"/>
      <c r="J86" s="40"/>
      <c r="K86" s="12">
        <v>65</v>
      </c>
      <c r="L86" s="12">
        <v>13132</v>
      </c>
    </row>
    <row r="87" spans="1:12" s="4" customFormat="1" ht="30" customHeight="1" x14ac:dyDescent="0.25">
      <c r="A87" s="24">
        <v>66</v>
      </c>
      <c r="B87" s="35" t="s">
        <v>168</v>
      </c>
      <c r="C87" s="37">
        <f>105</f>
        <v>105</v>
      </c>
      <c r="D87" s="37">
        <f>105</f>
        <v>105</v>
      </c>
      <c r="E87" s="43"/>
      <c r="F87" s="38" t="s">
        <v>13</v>
      </c>
      <c r="G87" s="35" t="s">
        <v>169</v>
      </c>
      <c r="H87" s="39"/>
      <c r="I87" s="48"/>
      <c r="J87" s="40"/>
      <c r="K87" s="12">
        <v>66</v>
      </c>
      <c r="L87" s="12">
        <v>13133</v>
      </c>
    </row>
    <row r="88" spans="1:12" s="4" customFormat="1" ht="30" customHeight="1" x14ac:dyDescent="0.25">
      <c r="A88" s="24">
        <v>67</v>
      </c>
      <c r="B88" s="35" t="s">
        <v>170</v>
      </c>
      <c r="C88" s="37">
        <f>2787.9</f>
        <v>2787.9</v>
      </c>
      <c r="D88" s="37">
        <f>2787.9</f>
        <v>2787.9</v>
      </c>
      <c r="E88" s="43"/>
      <c r="F88" s="38" t="s">
        <v>13</v>
      </c>
      <c r="G88" s="35" t="s">
        <v>171</v>
      </c>
      <c r="H88" s="39"/>
      <c r="I88" s="48"/>
      <c r="J88" s="40"/>
      <c r="K88" s="12">
        <v>67</v>
      </c>
      <c r="L88" s="12">
        <v>13138</v>
      </c>
    </row>
    <row r="89" spans="1:12" s="4" customFormat="1" ht="30" customHeight="1" x14ac:dyDescent="0.25">
      <c r="A89" s="24">
        <v>68</v>
      </c>
      <c r="B89" s="35" t="s">
        <v>172</v>
      </c>
      <c r="C89" s="37">
        <f>250</f>
        <v>250</v>
      </c>
      <c r="D89" s="37">
        <f>250</f>
        <v>250</v>
      </c>
      <c r="E89" s="43"/>
      <c r="F89" s="38" t="s">
        <v>13</v>
      </c>
      <c r="G89" s="35" t="s">
        <v>173</v>
      </c>
      <c r="H89" s="39"/>
      <c r="I89" s="48"/>
      <c r="J89" s="40"/>
      <c r="K89" s="12">
        <v>68</v>
      </c>
      <c r="L89" s="12">
        <v>13139</v>
      </c>
    </row>
    <row r="90" spans="1:12" s="4" customFormat="1" ht="30" customHeight="1" x14ac:dyDescent="0.25">
      <c r="A90" s="24">
        <v>69</v>
      </c>
      <c r="B90" s="35" t="s">
        <v>174</v>
      </c>
      <c r="C90" s="37">
        <f>100</f>
        <v>100</v>
      </c>
      <c r="D90" s="37">
        <f>100</f>
        <v>100</v>
      </c>
      <c r="E90" s="43"/>
      <c r="F90" s="38" t="s">
        <v>13</v>
      </c>
      <c r="G90" s="35" t="s">
        <v>175</v>
      </c>
      <c r="H90" s="39"/>
      <c r="I90" s="48"/>
      <c r="J90" s="40"/>
      <c r="K90" s="12">
        <v>69</v>
      </c>
      <c r="L90" s="12">
        <v>13140</v>
      </c>
    </row>
    <row r="91" spans="1:12" s="4" customFormat="1" ht="30" customHeight="1" x14ac:dyDescent="0.25">
      <c r="A91" s="24">
        <v>70</v>
      </c>
      <c r="B91" s="35" t="s">
        <v>50</v>
      </c>
      <c r="C91" s="37">
        <f>236</f>
        <v>236</v>
      </c>
      <c r="D91" s="37">
        <f>236</f>
        <v>236</v>
      </c>
      <c r="E91" s="43"/>
      <c r="F91" s="38" t="s">
        <v>13</v>
      </c>
      <c r="G91" s="35" t="s">
        <v>176</v>
      </c>
      <c r="H91" s="39"/>
      <c r="I91" s="48"/>
      <c r="J91" s="40"/>
      <c r="K91" s="12">
        <v>70</v>
      </c>
      <c r="L91" s="12">
        <v>13141</v>
      </c>
    </row>
    <row r="92" spans="1:12" s="4" customFormat="1" ht="30" customHeight="1" x14ac:dyDescent="0.25">
      <c r="A92" s="24">
        <v>71</v>
      </c>
      <c r="B92" s="35" t="s">
        <v>177</v>
      </c>
      <c r="C92" s="37">
        <f>202.65</f>
        <v>202.65</v>
      </c>
      <c r="D92" s="37">
        <f>202.65</f>
        <v>202.65</v>
      </c>
      <c r="E92" s="43"/>
      <c r="F92" s="38" t="s">
        <v>13</v>
      </c>
      <c r="G92" s="35" t="s">
        <v>178</v>
      </c>
      <c r="H92" s="39"/>
      <c r="I92" s="48"/>
      <c r="J92" s="40"/>
      <c r="K92" s="12">
        <v>71</v>
      </c>
      <c r="L92" s="12">
        <v>13142</v>
      </c>
    </row>
    <row r="93" spans="1:12" s="4" customFormat="1" ht="30" customHeight="1" x14ac:dyDescent="0.25">
      <c r="A93" s="24">
        <v>72</v>
      </c>
      <c r="B93" s="35" t="s">
        <v>179</v>
      </c>
      <c r="C93" s="37">
        <f>672.6</f>
        <v>672.6</v>
      </c>
      <c r="D93" s="37">
        <f>672.6</f>
        <v>672.6</v>
      </c>
      <c r="E93" s="43"/>
      <c r="F93" s="38" t="s">
        <v>13</v>
      </c>
      <c r="G93" s="35" t="s">
        <v>180</v>
      </c>
      <c r="H93" s="39"/>
      <c r="I93" s="48"/>
      <c r="J93" s="40"/>
      <c r="K93" s="12">
        <v>72</v>
      </c>
      <c r="L93" s="12">
        <v>13143</v>
      </c>
    </row>
    <row r="94" spans="1:12" s="4" customFormat="1" ht="30" customHeight="1" x14ac:dyDescent="0.25">
      <c r="A94" s="24">
        <v>73</v>
      </c>
      <c r="B94" s="35" t="s">
        <v>181</v>
      </c>
      <c r="C94" s="37">
        <f>50</f>
        <v>50</v>
      </c>
      <c r="D94" s="37">
        <f>50</f>
        <v>50</v>
      </c>
      <c r="E94" s="43"/>
      <c r="F94" s="38" t="s">
        <v>13</v>
      </c>
      <c r="G94" s="35" t="s">
        <v>182</v>
      </c>
      <c r="H94" s="39"/>
      <c r="I94" s="48"/>
      <c r="J94" s="40"/>
      <c r="K94" s="12">
        <v>73</v>
      </c>
      <c r="L94" s="12">
        <v>13144</v>
      </c>
    </row>
    <row r="95" spans="1:12" s="4" customFormat="1" ht="30" customHeight="1" x14ac:dyDescent="0.25">
      <c r="A95" s="24">
        <v>74</v>
      </c>
      <c r="B95" s="35" t="s">
        <v>183</v>
      </c>
      <c r="C95" s="37">
        <f>518+265</f>
        <v>783</v>
      </c>
      <c r="D95" s="37">
        <f>518+265</f>
        <v>783</v>
      </c>
      <c r="E95" s="43"/>
      <c r="F95" s="38" t="s">
        <v>13</v>
      </c>
      <c r="G95" s="35" t="s">
        <v>184</v>
      </c>
      <c r="H95" s="39"/>
      <c r="I95" s="48"/>
      <c r="J95" s="40"/>
      <c r="K95" s="12">
        <v>74</v>
      </c>
      <c r="L95" s="12">
        <v>13145</v>
      </c>
    </row>
    <row r="96" spans="1:12" s="4" customFormat="1" ht="30" customHeight="1" x14ac:dyDescent="0.25">
      <c r="A96" s="24">
        <v>75</v>
      </c>
      <c r="B96" s="35" t="s">
        <v>185</v>
      </c>
      <c r="C96" s="37">
        <f>500</f>
        <v>500</v>
      </c>
      <c r="D96" s="37">
        <f>500</f>
        <v>500</v>
      </c>
      <c r="E96" s="43"/>
      <c r="F96" s="38" t="s">
        <v>13</v>
      </c>
      <c r="G96" s="35" t="s">
        <v>186</v>
      </c>
      <c r="H96" s="39"/>
      <c r="I96" s="48"/>
      <c r="J96" s="40"/>
      <c r="K96" s="12">
        <v>75</v>
      </c>
      <c r="L96" s="12">
        <v>13147</v>
      </c>
    </row>
    <row r="97" spans="1:15" s="4" customFormat="1" ht="30" customHeight="1" x14ac:dyDescent="0.25">
      <c r="A97" s="24">
        <v>76</v>
      </c>
      <c r="B97" s="35" t="s">
        <v>187</v>
      </c>
      <c r="C97" s="37">
        <f>1132.8</f>
        <v>1132.8</v>
      </c>
      <c r="D97" s="37">
        <f>1132.8</f>
        <v>1132.8</v>
      </c>
      <c r="E97" s="43"/>
      <c r="F97" s="38" t="s">
        <v>13</v>
      </c>
      <c r="G97" s="35" t="s">
        <v>188</v>
      </c>
      <c r="H97" s="39"/>
      <c r="I97" s="48"/>
      <c r="J97" s="40"/>
      <c r="K97" s="12">
        <v>76</v>
      </c>
      <c r="L97" s="12">
        <v>13148</v>
      </c>
    </row>
    <row r="98" spans="1:15" s="4" customFormat="1" ht="30" customHeight="1" x14ac:dyDescent="0.25">
      <c r="A98" s="24">
        <v>77</v>
      </c>
      <c r="B98" s="35" t="s">
        <v>189</v>
      </c>
      <c r="C98" s="37">
        <f>37.5</f>
        <v>37.5</v>
      </c>
      <c r="D98" s="37">
        <f>37.5</f>
        <v>37.5</v>
      </c>
      <c r="E98" s="43"/>
      <c r="F98" s="38" t="s">
        <v>13</v>
      </c>
      <c r="G98" s="35" t="s">
        <v>190</v>
      </c>
      <c r="H98" s="39"/>
      <c r="I98" s="48"/>
      <c r="J98" s="40"/>
      <c r="K98" s="12">
        <v>77</v>
      </c>
      <c r="L98" s="12">
        <v>13149</v>
      </c>
    </row>
    <row r="99" spans="1:15" ht="30" customHeight="1" x14ac:dyDescent="0.25">
      <c r="A99" s="1"/>
      <c r="B99" s="13" t="s">
        <v>15</v>
      </c>
      <c r="C99" s="14">
        <f>SUM(C42:C98)</f>
        <v>50757.97</v>
      </c>
      <c r="D99" s="14">
        <f>SUM(D42:D98)</f>
        <v>50757.97</v>
      </c>
      <c r="E99" s="15"/>
      <c r="F99" s="15"/>
    </row>
    <row r="100" spans="1:15" ht="30" customHeight="1" x14ac:dyDescent="0.25">
      <c r="A100" s="1"/>
      <c r="B100" s="16" t="s">
        <v>22</v>
      </c>
      <c r="C100" s="17">
        <f>C27</f>
        <v>15874.080000000002</v>
      </c>
      <c r="D100" s="17">
        <f>D27</f>
        <v>15874.080000000002</v>
      </c>
      <c r="E100" s="15"/>
      <c r="F100" s="15"/>
    </row>
    <row r="101" spans="1:15" ht="30" customHeight="1" x14ac:dyDescent="0.25">
      <c r="A101" s="1"/>
      <c r="B101" s="16" t="s">
        <v>16</v>
      </c>
      <c r="C101" s="17">
        <f>SUM(C100,C99)</f>
        <v>66632.05</v>
      </c>
      <c r="D101" s="17">
        <f>SUM(D100,D99)</f>
        <v>66632.05</v>
      </c>
      <c r="E101" s="15"/>
      <c r="F101" s="15"/>
      <c r="H101" s="18"/>
    </row>
    <row r="102" spans="1:15" ht="30" customHeight="1" x14ac:dyDescent="0.25">
      <c r="A102" s="1"/>
      <c r="H102" s="19"/>
      <c r="I102" s="18"/>
      <c r="J102" s="31"/>
      <c r="L102" s="1"/>
      <c r="M102" s="8"/>
    </row>
    <row r="103" spans="1:15" ht="30" customHeight="1" x14ac:dyDescent="0.25">
      <c r="A103" s="1"/>
      <c r="I103" s="19"/>
      <c r="J103" s="46"/>
      <c r="L103" s="20"/>
    </row>
    <row r="104" spans="1:15" ht="30" customHeight="1" x14ac:dyDescent="0.25">
      <c r="A104" s="18" t="str">
        <f>$A$30</f>
        <v xml:space="preserve">Approvati fis-Seduta Nru: </v>
      </c>
      <c r="I104" s="1" t="s">
        <v>36</v>
      </c>
      <c r="J104" s="31"/>
      <c r="L104" s="8" t="s">
        <v>37</v>
      </c>
    </row>
    <row r="105" spans="1:15" ht="30" customHeight="1" x14ac:dyDescent="0.25">
      <c r="A105" s="1"/>
      <c r="I105" s="1" t="s">
        <v>17</v>
      </c>
      <c r="J105" s="31"/>
      <c r="L105" s="25" t="s">
        <v>40</v>
      </c>
    </row>
    <row r="106" spans="1:15" ht="16.5" customHeight="1" x14ac:dyDescent="0.25">
      <c r="A106" s="18" t="str">
        <f>$A$32</f>
        <v>D - Direct Order, DA - Direct Order Approvat, T - Tender, K - Kwotazzjonijiet</v>
      </c>
      <c r="I106" s="1"/>
      <c r="J106" s="31"/>
    </row>
    <row r="107" spans="1:15" ht="30" customHeight="1" x14ac:dyDescent="0.25">
      <c r="A107" s="18" t="str">
        <f>A33</f>
        <v>PP - Part Payment, PF - Paid in Full.</v>
      </c>
      <c r="H107" s="18"/>
      <c r="I107" s="19"/>
      <c r="J107" s="46"/>
      <c r="L107" s="19"/>
    </row>
    <row r="108" spans="1:15" ht="30" customHeight="1" x14ac:dyDescent="0.25">
      <c r="A108" s="1"/>
      <c r="H108" s="19"/>
      <c r="I108" s="1"/>
      <c r="J108" s="31"/>
      <c r="N108" s="21"/>
    </row>
    <row r="109" spans="1:15" s="21" customFormat="1" ht="30" customHeight="1" x14ac:dyDescent="0.25">
      <c r="A109" s="1"/>
      <c r="B109" s="1"/>
      <c r="C109" s="1"/>
      <c r="D109" s="1"/>
      <c r="E109" s="1"/>
      <c r="F109" s="1"/>
      <c r="G109" s="1"/>
      <c r="H109" s="1"/>
      <c r="I109" s="1" t="s">
        <v>20</v>
      </c>
      <c r="J109" s="31"/>
      <c r="K109" s="1"/>
      <c r="L109" s="8" t="s">
        <v>38</v>
      </c>
      <c r="O109" s="1"/>
    </row>
    <row r="110" spans="1:15" s="21" customFormat="1" ht="30" customHeight="1" x14ac:dyDescent="0.25">
      <c r="A110" s="1"/>
      <c r="B110" s="1"/>
      <c r="C110" s="1"/>
      <c r="D110" s="1"/>
      <c r="E110" s="1"/>
      <c r="F110" s="1"/>
      <c r="G110" s="1"/>
      <c r="H110" s="1" t="str">
        <f>H36</f>
        <v>Proponent</v>
      </c>
    </row>
    <row r="111" spans="1:15" x14ac:dyDescent="0.25">
      <c r="A111" s="7" t="str">
        <f>$A$1</f>
        <v>Kunsill Lokali: Ix- Xagħra</v>
      </c>
      <c r="B111" s="27"/>
      <c r="C111" s="27"/>
      <c r="D111" s="27"/>
      <c r="E111" s="27"/>
      <c r="F111" s="27"/>
      <c r="O111" s="21"/>
    </row>
    <row r="112" spans="1:15" hidden="1" x14ac:dyDescent="0.25">
      <c r="A112" s="28" t="str">
        <f>A2</f>
        <v>Skeda ta' Pagamenti v3 - Rapport ta' Xiri u Pagamenti</v>
      </c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</row>
    <row r="113" spans="1:17" s="4" customFormat="1" ht="26.25" hidden="1" customHeight="1" x14ac:dyDescent="0.25">
      <c r="A113" s="2"/>
      <c r="B113" s="3"/>
      <c r="D113" s="5"/>
      <c r="E113" s="5"/>
      <c r="F113" s="5"/>
      <c r="G113" s="2" t="s">
        <v>1</v>
      </c>
      <c r="H113" s="33"/>
      <c r="I113" s="34"/>
      <c r="J113" s="33"/>
      <c r="K113" s="33"/>
      <c r="L113" s="6"/>
    </row>
    <row r="114" spans="1:17" ht="4.5" hidden="1" customHeight="1" x14ac:dyDescent="0.25">
      <c r="A114" s="27"/>
      <c r="B114" s="7"/>
      <c r="C114" s="27"/>
      <c r="D114" s="27"/>
      <c r="E114" s="27"/>
      <c r="F114" s="27"/>
      <c r="G114" s="27"/>
      <c r="H114" s="27"/>
      <c r="I114" s="27"/>
      <c r="J114" s="27"/>
      <c r="K114" s="27"/>
    </row>
    <row r="115" spans="1:17" ht="31.5" hidden="1" x14ac:dyDescent="0.25">
      <c r="A115" s="27">
        <f t="array" aca="1" ref="A115" ca="1">115:117</f>
        <v>0</v>
      </c>
      <c r="B115" s="9" t="s">
        <v>2</v>
      </c>
      <c r="C115" s="10" t="s">
        <v>3</v>
      </c>
      <c r="D115" s="11" t="s">
        <v>4</v>
      </c>
      <c r="E115" s="29" t="s">
        <v>5</v>
      </c>
      <c r="F115" s="30"/>
      <c r="G115" s="9" t="s">
        <v>6</v>
      </c>
      <c r="H115" s="10" t="s">
        <v>7</v>
      </c>
      <c r="I115" s="10" t="s">
        <v>8</v>
      </c>
      <c r="J115" s="10" t="s">
        <v>9</v>
      </c>
      <c r="K115" s="10" t="s">
        <v>10</v>
      </c>
      <c r="L115" s="10" t="s">
        <v>11</v>
      </c>
      <c r="M115" s="7"/>
    </row>
    <row r="116" spans="1:17" s="4" customFormat="1" ht="29.45" hidden="1" customHeight="1" x14ac:dyDescent="0.25">
      <c r="A116" s="12">
        <v>38</v>
      </c>
      <c r="B116" s="35"/>
      <c r="C116" s="37"/>
      <c r="D116" s="37"/>
      <c r="E116" s="38" t="s">
        <v>14</v>
      </c>
      <c r="F116" s="43" t="s">
        <v>13</v>
      </c>
      <c r="G116" s="35"/>
      <c r="H116" s="39"/>
      <c r="I116" s="40"/>
      <c r="J116" s="40"/>
      <c r="K116" s="12"/>
      <c r="L116" s="12"/>
    </row>
    <row r="117" spans="1:17" s="4" customFormat="1" ht="29.45" hidden="1" customHeight="1" x14ac:dyDescent="0.25">
      <c r="A117" s="12">
        <v>42</v>
      </c>
      <c r="B117" s="35"/>
      <c r="C117" s="37"/>
      <c r="D117" s="37"/>
      <c r="E117" s="38" t="s">
        <v>14</v>
      </c>
      <c r="F117" s="43">
        <f>S3</f>
        <v>0</v>
      </c>
      <c r="G117" s="35"/>
      <c r="H117" s="39"/>
      <c r="I117" s="40"/>
      <c r="J117" s="40"/>
      <c r="K117" s="12"/>
      <c r="L117" s="12"/>
    </row>
    <row r="118" spans="1:17" s="4" customFormat="1" ht="29.45" hidden="1" customHeight="1" x14ac:dyDescent="0.25">
      <c r="A118" s="12">
        <v>43</v>
      </c>
      <c r="B118" s="35"/>
      <c r="C118" s="37"/>
      <c r="D118" s="37"/>
      <c r="E118" s="38" t="s">
        <v>14</v>
      </c>
      <c r="F118" s="43" t="s">
        <v>13</v>
      </c>
      <c r="G118" s="35"/>
      <c r="H118" s="39"/>
      <c r="I118" s="40"/>
      <c r="J118" s="40"/>
      <c r="K118" s="12"/>
      <c r="L118" s="12"/>
    </row>
    <row r="119" spans="1:17" s="4" customFormat="1" ht="29.45" hidden="1" customHeight="1" x14ac:dyDescent="0.25">
      <c r="A119" s="12">
        <v>44</v>
      </c>
      <c r="B119" s="35"/>
      <c r="C119" s="37"/>
      <c r="D119" s="37"/>
      <c r="E119" s="38" t="s">
        <v>14</v>
      </c>
      <c r="F119" s="43" t="s">
        <v>13</v>
      </c>
      <c r="G119" s="35"/>
      <c r="H119" s="39"/>
      <c r="I119" s="40"/>
      <c r="J119" s="40"/>
      <c r="K119" s="12"/>
      <c r="L119" s="12"/>
    </row>
    <row r="120" spans="1:17" s="4" customFormat="1" ht="29.45" hidden="1" customHeight="1" x14ac:dyDescent="0.25">
      <c r="A120" s="12">
        <v>45</v>
      </c>
      <c r="B120" s="35"/>
      <c r="C120" s="37"/>
      <c r="D120" s="37"/>
      <c r="E120" s="38" t="s">
        <v>14</v>
      </c>
      <c r="F120" s="43" t="s">
        <v>13</v>
      </c>
      <c r="G120" s="35"/>
      <c r="H120" s="39"/>
      <c r="I120" s="40"/>
      <c r="J120" s="40"/>
      <c r="K120" s="12"/>
      <c r="L120" s="12"/>
    </row>
    <row r="121" spans="1:17" s="4" customFormat="1" ht="29.45" hidden="1" customHeight="1" x14ac:dyDescent="0.25">
      <c r="A121" s="12">
        <v>46</v>
      </c>
      <c r="B121" s="35"/>
      <c r="C121" s="37"/>
      <c r="D121" s="37"/>
      <c r="E121" s="38"/>
      <c r="F121" s="43" t="s">
        <v>13</v>
      </c>
      <c r="G121" s="35"/>
      <c r="H121" s="39"/>
      <c r="I121" s="40"/>
      <c r="J121" s="40"/>
      <c r="K121" s="12"/>
      <c r="L121" s="12"/>
    </row>
    <row r="122" spans="1:17" s="4" customFormat="1" ht="29.45" hidden="1" customHeight="1" x14ac:dyDescent="0.25">
      <c r="A122" s="12">
        <v>47</v>
      </c>
      <c r="B122" s="35"/>
      <c r="C122" s="37"/>
      <c r="D122" s="37"/>
      <c r="E122" s="38"/>
      <c r="F122" s="43" t="s">
        <v>13</v>
      </c>
      <c r="G122" s="35"/>
      <c r="H122" s="39"/>
      <c r="I122" s="40"/>
      <c r="J122" s="40"/>
      <c r="K122" s="12"/>
      <c r="L122" s="12"/>
    </row>
    <row r="123" spans="1:17" s="4" customFormat="1" ht="29.45" hidden="1" customHeight="1" x14ac:dyDescent="0.25">
      <c r="A123" s="12">
        <v>48</v>
      </c>
      <c r="B123" s="35"/>
      <c r="C123" s="37"/>
      <c r="D123" s="37"/>
      <c r="E123" s="38"/>
      <c r="F123" s="43" t="s">
        <v>13</v>
      </c>
      <c r="G123" s="35"/>
      <c r="H123" s="39"/>
      <c r="J123" s="40"/>
      <c r="K123" s="12"/>
      <c r="L123" s="12"/>
    </row>
    <row r="124" spans="1:17" s="4" customFormat="1" ht="29.45" hidden="1" customHeight="1" x14ac:dyDescent="0.25">
      <c r="A124" s="12">
        <v>49</v>
      </c>
      <c r="B124" s="35"/>
      <c r="C124" s="37"/>
      <c r="D124" s="37"/>
      <c r="E124" s="43" t="s">
        <v>12</v>
      </c>
      <c r="F124" s="43" t="s">
        <v>13</v>
      </c>
      <c r="G124" s="35"/>
      <c r="H124" s="39"/>
      <c r="I124" s="40"/>
      <c r="J124" s="40"/>
      <c r="K124" s="12"/>
      <c r="L124" s="12"/>
    </row>
    <row r="125" spans="1:17" s="4" customFormat="1" ht="29.45" hidden="1" customHeight="1" x14ac:dyDescent="0.25">
      <c r="A125" s="12">
        <v>50</v>
      </c>
      <c r="B125" s="35"/>
      <c r="C125" s="37"/>
      <c r="D125" s="37"/>
      <c r="E125" s="50" t="s">
        <v>12</v>
      </c>
      <c r="F125" s="43" t="s">
        <v>13</v>
      </c>
      <c r="G125" s="35"/>
      <c r="H125" s="51"/>
      <c r="I125" s="40"/>
      <c r="J125" s="40"/>
      <c r="K125" s="12"/>
      <c r="L125" s="12"/>
    </row>
    <row r="126" spans="1:17" s="4" customFormat="1" ht="29.45" hidden="1" customHeight="1" x14ac:dyDescent="0.25">
      <c r="A126" s="12">
        <v>51</v>
      </c>
      <c r="B126" s="35"/>
      <c r="C126" s="37"/>
      <c r="D126" s="37"/>
      <c r="E126" s="38" t="s">
        <v>12</v>
      </c>
      <c r="F126" s="43" t="s">
        <v>13</v>
      </c>
      <c r="G126" s="35"/>
      <c r="H126" s="39"/>
      <c r="I126" s="40"/>
      <c r="J126" s="40"/>
      <c r="K126" s="12"/>
      <c r="L126" s="12"/>
    </row>
    <row r="127" spans="1:17" s="4" customFormat="1" ht="29.45" hidden="1" customHeight="1" x14ac:dyDescent="0.25">
      <c r="A127" s="12">
        <v>52</v>
      </c>
      <c r="B127" s="35"/>
      <c r="C127" s="37"/>
      <c r="D127" s="37"/>
      <c r="E127" s="38" t="s">
        <v>12</v>
      </c>
      <c r="F127" s="43" t="s">
        <v>13</v>
      </c>
      <c r="G127" s="35"/>
      <c r="H127" s="39"/>
      <c r="I127" s="40"/>
      <c r="J127" s="40"/>
      <c r="K127" s="12"/>
      <c r="L127" s="12"/>
    </row>
    <row r="128" spans="1:17" s="4" customFormat="1" ht="29.45" hidden="1" customHeight="1" x14ac:dyDescent="0.25">
      <c r="A128" s="12">
        <v>53</v>
      </c>
      <c r="B128" s="35"/>
      <c r="C128" s="37"/>
      <c r="D128" s="37"/>
      <c r="E128" s="38" t="s">
        <v>12</v>
      </c>
      <c r="F128" s="43" t="s">
        <v>13</v>
      </c>
      <c r="G128" s="35"/>
      <c r="H128" s="39"/>
      <c r="J128" s="40"/>
      <c r="K128" s="12"/>
      <c r="L128" s="12"/>
      <c r="Q128" s="4" t="s">
        <v>24</v>
      </c>
    </row>
    <row r="129" spans="1:12" s="4" customFormat="1" ht="29.45" hidden="1" customHeight="1" x14ac:dyDescent="0.25">
      <c r="A129" s="12">
        <v>54</v>
      </c>
      <c r="B129" s="35"/>
      <c r="C129" s="37"/>
      <c r="D129" s="37"/>
      <c r="E129" s="43"/>
      <c r="F129" s="43"/>
      <c r="G129" s="35"/>
      <c r="H129" s="39"/>
      <c r="I129" s="40"/>
      <c r="J129" s="40"/>
      <c r="K129" s="12"/>
      <c r="L129" s="12"/>
    </row>
    <row r="130" spans="1:12" s="4" customFormat="1" ht="29.45" hidden="1" customHeight="1" x14ac:dyDescent="0.25">
      <c r="A130" s="12">
        <v>55</v>
      </c>
      <c r="B130" s="35"/>
      <c r="C130" s="37"/>
      <c r="D130" s="37"/>
      <c r="E130" s="43"/>
      <c r="F130" s="43"/>
      <c r="G130" s="35"/>
      <c r="H130" s="51"/>
      <c r="I130" s="40"/>
      <c r="J130" s="40"/>
      <c r="K130" s="12"/>
      <c r="L130" s="12"/>
    </row>
    <row r="131" spans="1:12" s="4" customFormat="1" ht="29.45" hidden="1" customHeight="1" x14ac:dyDescent="0.25">
      <c r="A131" s="12">
        <v>56</v>
      </c>
      <c r="B131" s="35"/>
      <c r="C131" s="37"/>
      <c r="D131" s="37"/>
      <c r="E131" s="43"/>
      <c r="F131" s="43"/>
      <c r="G131" s="35"/>
      <c r="H131" s="51"/>
      <c r="I131" s="40"/>
      <c r="J131" s="40"/>
      <c r="K131" s="12"/>
      <c r="L131" s="12"/>
    </row>
    <row r="132" spans="1:12" s="4" customFormat="1" ht="29.45" hidden="1" customHeight="1" x14ac:dyDescent="0.25">
      <c r="A132" s="12">
        <v>57</v>
      </c>
      <c r="B132" s="35"/>
      <c r="C132" s="37"/>
      <c r="D132" s="37"/>
      <c r="E132" s="43"/>
      <c r="F132" s="43"/>
      <c r="G132" s="35"/>
      <c r="H132" s="51"/>
      <c r="I132" s="40"/>
      <c r="J132" s="40"/>
      <c r="K132" s="12"/>
      <c r="L132" s="12"/>
    </row>
    <row r="133" spans="1:12" s="4" customFormat="1" ht="29.45" hidden="1" customHeight="1" x14ac:dyDescent="0.25">
      <c r="A133" s="12">
        <v>58</v>
      </c>
      <c r="B133" s="35"/>
      <c r="C133" s="37"/>
      <c r="D133" s="37"/>
      <c r="E133" s="43"/>
      <c r="F133" s="43"/>
      <c r="G133" s="35"/>
      <c r="H133" s="51"/>
      <c r="I133" s="40"/>
      <c r="J133" s="40"/>
      <c r="K133" s="12"/>
      <c r="L133" s="12"/>
    </row>
    <row r="134" spans="1:12" s="4" customFormat="1" ht="29.45" hidden="1" customHeight="1" x14ac:dyDescent="0.25">
      <c r="A134" s="12">
        <v>59</v>
      </c>
      <c r="B134" s="35"/>
      <c r="C134" s="37"/>
      <c r="D134" s="37"/>
      <c r="E134" s="43"/>
      <c r="F134" s="43"/>
      <c r="G134" s="35"/>
      <c r="H134" s="51"/>
      <c r="I134" s="40"/>
      <c r="J134" s="40"/>
      <c r="K134" s="12"/>
      <c r="L134" s="12"/>
    </row>
    <row r="135" spans="1:12" s="4" customFormat="1" ht="29.45" hidden="1" customHeight="1" x14ac:dyDescent="0.25">
      <c r="A135" s="12">
        <v>60</v>
      </c>
      <c r="B135" s="35"/>
      <c r="C135" s="35"/>
      <c r="D135" s="35"/>
      <c r="E135" s="35"/>
      <c r="F135" s="43"/>
      <c r="G135" s="35"/>
      <c r="H135" s="51"/>
      <c r="I135" s="40"/>
      <c r="J135" s="40"/>
      <c r="K135" s="12"/>
      <c r="L135" s="12"/>
    </row>
    <row r="136" spans="1:12" s="4" customFormat="1" ht="29.45" hidden="1" customHeight="1" x14ac:dyDescent="0.25">
      <c r="A136" s="12">
        <v>61</v>
      </c>
      <c r="B136" s="35"/>
      <c r="C136" s="35"/>
      <c r="D136" s="35"/>
      <c r="E136" s="35"/>
      <c r="F136" s="43"/>
      <c r="G136" s="35"/>
      <c r="H136" s="51"/>
      <c r="I136" s="40"/>
      <c r="J136" s="40"/>
      <c r="K136" s="12"/>
      <c r="L136" s="12"/>
    </row>
    <row r="137" spans="1:12" s="4" customFormat="1" ht="29.45" hidden="1" customHeight="1" x14ac:dyDescent="0.25">
      <c r="A137" s="12">
        <v>62</v>
      </c>
      <c r="B137" s="35"/>
      <c r="C137" s="35"/>
      <c r="D137" s="35"/>
      <c r="E137" s="35"/>
      <c r="F137" s="43"/>
      <c r="G137" s="35"/>
      <c r="H137" s="51"/>
      <c r="I137" s="40"/>
      <c r="J137" s="40"/>
      <c r="K137" s="12"/>
      <c r="L137" s="12"/>
    </row>
    <row r="138" spans="1:12" s="4" customFormat="1" ht="29.45" hidden="1" customHeight="1" x14ac:dyDescent="0.25">
      <c r="A138" s="12">
        <v>62</v>
      </c>
      <c r="B138" s="35" t="s">
        <v>23</v>
      </c>
      <c r="C138" s="35"/>
      <c r="D138" s="35"/>
      <c r="E138" s="35"/>
      <c r="F138" s="35"/>
      <c r="G138" s="35"/>
      <c r="H138" s="51"/>
      <c r="I138" s="52"/>
      <c r="J138" s="40"/>
      <c r="K138" s="12"/>
      <c r="L138" s="12"/>
    </row>
    <row r="139" spans="1:12" hidden="1" x14ac:dyDescent="0.25">
      <c r="A139" s="1"/>
      <c r="B139" s="13" t="s">
        <v>15</v>
      </c>
      <c r="C139" s="14">
        <f>SUM(C116:C138)</f>
        <v>0</v>
      </c>
      <c r="D139" s="14">
        <f>SUM(D116:D137)</f>
        <v>0</v>
      </c>
      <c r="E139" s="15"/>
      <c r="F139" s="15"/>
      <c r="H139" s="1" t="s">
        <v>25</v>
      </c>
    </row>
    <row r="140" spans="1:12" hidden="1" x14ac:dyDescent="0.25">
      <c r="A140" s="1"/>
      <c r="B140" s="16" t="s">
        <v>22</v>
      </c>
      <c r="C140" s="17">
        <f>C101</f>
        <v>66632.05</v>
      </c>
      <c r="D140" s="17">
        <f>D101</f>
        <v>66632.05</v>
      </c>
      <c r="E140" s="15"/>
      <c r="F140" s="15"/>
    </row>
    <row r="141" spans="1:12" hidden="1" x14ac:dyDescent="0.25">
      <c r="A141" s="1"/>
      <c r="B141" s="16" t="s">
        <v>16</v>
      </c>
      <c r="C141" s="17">
        <f>SUM(C140,C139)</f>
        <v>66632.05</v>
      </c>
      <c r="D141" s="17">
        <f>SUM(D140,D139)</f>
        <v>66632.05</v>
      </c>
      <c r="E141" s="15"/>
      <c r="F141" s="15"/>
      <c r="H141" s="18"/>
    </row>
    <row r="142" spans="1:12" ht="5.25" hidden="1" customHeight="1" x14ac:dyDescent="0.25">
      <c r="A142" s="1"/>
      <c r="H142" s="19"/>
      <c r="I142" s="46"/>
      <c r="L142" s="20"/>
    </row>
    <row r="143" spans="1:12" hidden="1" x14ac:dyDescent="0.25">
      <c r="A143" s="1"/>
      <c r="H143" s="1" t="str">
        <f>$H$29</f>
        <v>Aaron Agius</v>
      </c>
    </row>
    <row r="144" spans="1:12" hidden="1" x14ac:dyDescent="0.25">
      <c r="A144" s="18" t="str">
        <f>$A$30</f>
        <v xml:space="preserve">Approvati fis-Seduta Nru: </v>
      </c>
      <c r="H144" s="1" t="str">
        <f>H30</f>
        <v>Sindku</v>
      </c>
    </row>
    <row r="145" spans="1:12" hidden="1" x14ac:dyDescent="0.25">
      <c r="A145" s="1"/>
    </row>
    <row r="146" spans="1:12" hidden="1" x14ac:dyDescent="0.25">
      <c r="A146" s="18" t="str">
        <f>$A$32</f>
        <v>D - Direct Order, DA - Direct Order Approvat, T - Tender, K - Kwotazzjonijiet</v>
      </c>
      <c r="L146" s="1"/>
    </row>
    <row r="147" spans="1:12" hidden="1" x14ac:dyDescent="0.25">
      <c r="A147" s="18" t="str">
        <f>A33</f>
        <v>PP - Part Payment, PF - Paid in Full.</v>
      </c>
      <c r="H147" s="18"/>
    </row>
    <row r="148" spans="1:12" ht="6" hidden="1" customHeight="1" x14ac:dyDescent="0.25">
      <c r="A148" s="1"/>
      <c r="H148" s="19"/>
      <c r="I148" s="46"/>
      <c r="L148" s="20"/>
    </row>
    <row r="149" spans="1:12" s="21" customFormat="1" hidden="1" x14ac:dyDescent="0.25">
      <c r="A149" s="1"/>
      <c r="B149" s="1"/>
      <c r="C149" s="1"/>
      <c r="D149" s="1"/>
      <c r="E149" s="1"/>
      <c r="F149" s="1"/>
      <c r="G149" s="1"/>
      <c r="H149" s="1"/>
      <c r="I149" s="31"/>
      <c r="J149" s="1"/>
      <c r="K149" s="1"/>
      <c r="L149" s="8"/>
    </row>
    <row r="150" spans="1:12" s="21" customFormat="1" hidden="1" x14ac:dyDescent="0.25">
      <c r="A150" s="1"/>
      <c r="B150" s="1"/>
      <c r="C150" s="1"/>
      <c r="D150" s="1"/>
      <c r="E150" s="1"/>
      <c r="F150" s="1"/>
      <c r="G150" s="1"/>
      <c r="H150" s="1" t="str">
        <f>H36</f>
        <v>Proponent</v>
      </c>
      <c r="I150" s="31"/>
      <c r="J150" s="1"/>
      <c r="K150" s="1"/>
      <c r="L150" s="8"/>
    </row>
    <row r="151" spans="1:12" hidden="1" x14ac:dyDescent="0.25">
      <c r="A151" s="7" t="str">
        <f>$A$1</f>
        <v>Kunsill Lokali: Ix- Xagħra</v>
      </c>
      <c r="B151" s="27"/>
      <c r="C151" s="27"/>
      <c r="D151" s="27"/>
      <c r="E151" s="27"/>
      <c r="F151" s="27"/>
      <c r="L151" s="32" t="str">
        <f>$L$1</f>
        <v xml:space="preserve">Skeda Nru.       4    </v>
      </c>
    </row>
    <row r="152" spans="1:12" hidden="1" x14ac:dyDescent="0.25">
      <c r="A152" s="28" t="str">
        <f>A2</f>
        <v>Skeda ta' Pagamenti v3 - Rapport ta' Xiri u Pagamenti</v>
      </c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</row>
    <row r="153" spans="1:12" hidden="1" x14ac:dyDescent="0.25">
      <c r="A153" s="2"/>
      <c r="B153" s="3"/>
      <c r="C153" s="4"/>
      <c r="D153" s="5"/>
      <c r="E153" s="5"/>
      <c r="F153" s="5"/>
      <c r="G153" s="2" t="s">
        <v>26</v>
      </c>
      <c r="H153" s="33"/>
      <c r="I153" s="34"/>
      <c r="J153" s="33"/>
      <c r="K153" s="33"/>
      <c r="L153" s="6"/>
    </row>
    <row r="154" spans="1:12" hidden="1" x14ac:dyDescent="0.25">
      <c r="A154" s="27"/>
      <c r="B154" s="7"/>
      <c r="C154" s="27"/>
      <c r="D154" s="27"/>
      <c r="E154" s="27"/>
      <c r="F154" s="27"/>
      <c r="G154" s="27"/>
      <c r="H154" s="27"/>
      <c r="I154" s="27"/>
      <c r="J154" s="27"/>
      <c r="K154" s="27"/>
    </row>
    <row r="155" spans="1:12" ht="31.5" hidden="1" x14ac:dyDescent="0.25">
      <c r="A155" s="27"/>
      <c r="B155" s="9" t="s">
        <v>2</v>
      </c>
      <c r="C155" s="10" t="s">
        <v>3</v>
      </c>
      <c r="D155" s="11" t="s">
        <v>4</v>
      </c>
      <c r="E155" s="29" t="s">
        <v>5</v>
      </c>
      <c r="F155" s="30"/>
      <c r="G155" s="9" t="s">
        <v>6</v>
      </c>
      <c r="H155" s="10" t="s">
        <v>7</v>
      </c>
      <c r="I155" s="10" t="s">
        <v>8</v>
      </c>
      <c r="J155" s="10" t="s">
        <v>9</v>
      </c>
      <c r="K155" s="10" t="s">
        <v>10</v>
      </c>
      <c r="L155" s="10" t="s">
        <v>11</v>
      </c>
    </row>
    <row r="156" spans="1:12" ht="29.45" hidden="1" customHeight="1" x14ac:dyDescent="0.25">
      <c r="A156" s="12">
        <v>47</v>
      </c>
      <c r="B156" s="35"/>
      <c r="C156" s="37">
        <v>0</v>
      </c>
      <c r="D156" s="37">
        <f t="shared" ref="D156:D219" si="2">SUM(C156)</f>
        <v>0</v>
      </c>
      <c r="E156" s="38"/>
      <c r="F156" s="43" t="s">
        <v>13</v>
      </c>
      <c r="G156" s="35"/>
      <c r="H156" s="51"/>
      <c r="I156" s="48"/>
      <c r="J156" s="40"/>
      <c r="K156" s="12"/>
      <c r="L156" s="12"/>
    </row>
    <row r="157" spans="1:12" ht="29.45" hidden="1" customHeight="1" x14ac:dyDescent="0.25">
      <c r="A157" s="12">
        <v>48</v>
      </c>
      <c r="B157" s="35"/>
      <c r="C157" s="37">
        <v>0</v>
      </c>
      <c r="D157" s="37">
        <f t="shared" si="2"/>
        <v>0</v>
      </c>
      <c r="E157" s="38"/>
      <c r="F157" s="43" t="s">
        <v>13</v>
      </c>
      <c r="G157" s="35"/>
      <c r="H157" s="51"/>
      <c r="I157" s="48"/>
      <c r="J157" s="40"/>
      <c r="K157" s="12"/>
      <c r="L157" s="12"/>
    </row>
    <row r="158" spans="1:12" ht="29.45" hidden="1" customHeight="1" x14ac:dyDescent="0.25">
      <c r="A158" s="12">
        <v>49</v>
      </c>
      <c r="B158" s="35"/>
      <c r="C158" s="37">
        <v>0</v>
      </c>
      <c r="D158" s="37">
        <f t="shared" si="2"/>
        <v>0</v>
      </c>
      <c r="E158" s="38"/>
      <c r="F158" s="43" t="s">
        <v>13</v>
      </c>
      <c r="G158" s="35"/>
      <c r="H158" s="51"/>
      <c r="I158" s="48"/>
      <c r="J158" s="40"/>
      <c r="K158" s="12"/>
      <c r="L158" s="12"/>
    </row>
    <row r="159" spans="1:12" ht="29.45" hidden="1" customHeight="1" x14ac:dyDescent="0.25">
      <c r="A159" s="12">
        <v>50</v>
      </c>
      <c r="B159" s="35"/>
      <c r="C159" s="37">
        <v>0</v>
      </c>
      <c r="D159" s="37">
        <f t="shared" si="2"/>
        <v>0</v>
      </c>
      <c r="E159" s="38"/>
      <c r="F159" s="43" t="s">
        <v>13</v>
      </c>
      <c r="G159" s="35"/>
      <c r="H159" s="51"/>
      <c r="I159" s="48"/>
      <c r="J159" s="40"/>
      <c r="K159" s="12"/>
      <c r="L159" s="12"/>
    </row>
    <row r="160" spans="1:12" ht="29.45" hidden="1" customHeight="1" x14ac:dyDescent="0.25">
      <c r="A160" s="12">
        <v>51</v>
      </c>
      <c r="B160" s="35"/>
      <c r="C160" s="37">
        <v>0</v>
      </c>
      <c r="D160" s="37">
        <f t="shared" si="2"/>
        <v>0</v>
      </c>
      <c r="E160" s="38"/>
      <c r="F160" s="43" t="s">
        <v>13</v>
      </c>
      <c r="G160" s="35"/>
      <c r="H160" s="51"/>
      <c r="I160" s="48"/>
      <c r="J160" s="40"/>
      <c r="K160" s="12"/>
      <c r="L160" s="12"/>
    </row>
    <row r="161" spans="1:12" ht="29.45" hidden="1" customHeight="1" x14ac:dyDescent="0.25">
      <c r="A161" s="12">
        <v>52</v>
      </c>
      <c r="B161" s="35"/>
      <c r="C161" s="37">
        <v>0</v>
      </c>
      <c r="D161" s="37">
        <f t="shared" si="2"/>
        <v>0</v>
      </c>
      <c r="E161" s="38"/>
      <c r="F161" s="43" t="s">
        <v>13</v>
      </c>
      <c r="G161" s="35"/>
      <c r="H161" s="51"/>
      <c r="I161" s="48"/>
      <c r="J161" s="40"/>
      <c r="K161" s="12"/>
      <c r="L161" s="12"/>
    </row>
    <row r="162" spans="1:12" ht="29.45" hidden="1" customHeight="1" x14ac:dyDescent="0.25">
      <c r="A162" s="12">
        <v>53</v>
      </c>
      <c r="B162" s="35"/>
      <c r="C162" s="37">
        <v>0</v>
      </c>
      <c r="D162" s="37">
        <f t="shared" si="2"/>
        <v>0</v>
      </c>
      <c r="E162" s="38"/>
      <c r="F162" s="43" t="s">
        <v>13</v>
      </c>
      <c r="G162" s="35"/>
      <c r="H162" s="51"/>
      <c r="I162" s="48"/>
      <c r="J162" s="40"/>
      <c r="K162" s="12"/>
      <c r="L162" s="12"/>
    </row>
    <row r="163" spans="1:12" ht="29.45" hidden="1" customHeight="1" x14ac:dyDescent="0.25">
      <c r="A163" s="12">
        <v>54</v>
      </c>
      <c r="B163" s="35"/>
      <c r="C163" s="37">
        <v>0</v>
      </c>
      <c r="D163" s="37">
        <f t="shared" si="2"/>
        <v>0</v>
      </c>
      <c r="E163" s="38"/>
      <c r="F163" s="43" t="s">
        <v>13</v>
      </c>
      <c r="G163" s="35"/>
      <c r="H163" s="51"/>
      <c r="I163" s="48"/>
      <c r="J163" s="40"/>
      <c r="K163" s="12"/>
      <c r="L163" s="12"/>
    </row>
    <row r="164" spans="1:12" ht="29.45" hidden="1" customHeight="1" x14ac:dyDescent="0.25">
      <c r="A164" s="12">
        <v>55</v>
      </c>
      <c r="B164" s="35"/>
      <c r="C164" s="37">
        <v>0</v>
      </c>
      <c r="D164" s="37">
        <f t="shared" si="2"/>
        <v>0</v>
      </c>
      <c r="E164" s="38"/>
      <c r="F164" s="43" t="s">
        <v>13</v>
      </c>
      <c r="G164" s="35"/>
      <c r="H164" s="51"/>
      <c r="I164" s="48"/>
      <c r="J164" s="40"/>
      <c r="K164" s="12"/>
      <c r="L164" s="12"/>
    </row>
    <row r="165" spans="1:12" ht="29.45" hidden="1" customHeight="1" x14ac:dyDescent="0.25">
      <c r="A165" s="12">
        <v>56</v>
      </c>
      <c r="B165" s="35"/>
      <c r="C165" s="37">
        <v>0</v>
      </c>
      <c r="D165" s="37">
        <f t="shared" si="2"/>
        <v>0</v>
      </c>
      <c r="E165" s="38"/>
      <c r="F165" s="43" t="s">
        <v>13</v>
      </c>
      <c r="G165" s="35"/>
      <c r="H165" s="51"/>
      <c r="I165" s="48"/>
      <c r="J165" s="40"/>
      <c r="K165" s="12"/>
      <c r="L165" s="12"/>
    </row>
    <row r="166" spans="1:12" ht="29.45" hidden="1" customHeight="1" x14ac:dyDescent="0.25">
      <c r="A166" s="12">
        <v>57</v>
      </c>
      <c r="B166" s="35"/>
      <c r="C166" s="37">
        <v>0</v>
      </c>
      <c r="D166" s="37">
        <f t="shared" si="2"/>
        <v>0</v>
      </c>
      <c r="E166" s="38"/>
      <c r="F166" s="43" t="s">
        <v>13</v>
      </c>
      <c r="G166" s="35"/>
      <c r="H166" s="51"/>
      <c r="I166" s="48"/>
      <c r="J166" s="40"/>
      <c r="K166" s="12"/>
      <c r="L166" s="12"/>
    </row>
    <row r="167" spans="1:12" ht="29.45" hidden="1" customHeight="1" x14ac:dyDescent="0.25">
      <c r="A167" s="12">
        <v>58</v>
      </c>
      <c r="B167" s="35"/>
      <c r="C167" s="37">
        <v>0</v>
      </c>
      <c r="D167" s="37">
        <f t="shared" si="2"/>
        <v>0</v>
      </c>
      <c r="E167" s="38"/>
      <c r="F167" s="43" t="s">
        <v>13</v>
      </c>
      <c r="G167" s="35"/>
      <c r="H167" s="51"/>
      <c r="I167" s="48"/>
      <c r="J167" s="40"/>
      <c r="K167" s="12"/>
      <c r="L167" s="12"/>
    </row>
    <row r="168" spans="1:12" ht="29.45" hidden="1" customHeight="1" x14ac:dyDescent="0.25">
      <c r="A168" s="12">
        <v>59</v>
      </c>
      <c r="B168" s="35"/>
      <c r="C168" s="37">
        <v>0</v>
      </c>
      <c r="D168" s="37">
        <f t="shared" si="2"/>
        <v>0</v>
      </c>
      <c r="E168" s="38"/>
      <c r="F168" s="43" t="s">
        <v>13</v>
      </c>
      <c r="G168" s="35"/>
      <c r="H168" s="51"/>
      <c r="I168" s="40"/>
      <c r="J168" s="40"/>
      <c r="K168" s="12"/>
      <c r="L168" s="12"/>
    </row>
    <row r="169" spans="1:12" ht="29.45" hidden="1" customHeight="1" x14ac:dyDescent="0.25">
      <c r="A169" s="12">
        <v>60</v>
      </c>
      <c r="B169" s="35"/>
      <c r="C169" s="37">
        <v>0</v>
      </c>
      <c r="D169" s="37">
        <f t="shared" si="2"/>
        <v>0</v>
      </c>
      <c r="E169" s="38"/>
      <c r="F169" s="43" t="s">
        <v>13</v>
      </c>
      <c r="G169" s="35"/>
      <c r="H169" s="51"/>
      <c r="I169" s="40"/>
      <c r="J169" s="40"/>
      <c r="K169" s="12"/>
      <c r="L169" s="12"/>
    </row>
    <row r="170" spans="1:12" ht="29.45" hidden="1" customHeight="1" x14ac:dyDescent="0.25">
      <c r="A170" s="12">
        <v>61</v>
      </c>
      <c r="B170" s="35"/>
      <c r="C170" s="37">
        <v>0</v>
      </c>
      <c r="D170" s="37">
        <f t="shared" si="2"/>
        <v>0</v>
      </c>
      <c r="E170" s="38"/>
      <c r="F170" s="43" t="s">
        <v>13</v>
      </c>
      <c r="G170" s="35"/>
      <c r="H170" s="51"/>
      <c r="I170" s="40"/>
      <c r="J170" s="40"/>
      <c r="K170" s="12"/>
      <c r="L170" s="12"/>
    </row>
    <row r="171" spans="1:12" ht="29.45" hidden="1" customHeight="1" x14ac:dyDescent="0.25">
      <c r="A171" s="12">
        <v>62</v>
      </c>
      <c r="B171" s="35"/>
      <c r="C171" s="37">
        <v>0</v>
      </c>
      <c r="D171" s="37">
        <f t="shared" si="2"/>
        <v>0</v>
      </c>
      <c r="E171" s="38"/>
      <c r="F171" s="43" t="s">
        <v>13</v>
      </c>
      <c r="G171" s="35"/>
      <c r="H171" s="51"/>
      <c r="I171" s="40"/>
      <c r="J171" s="40"/>
      <c r="K171" s="12"/>
      <c r="L171" s="12"/>
    </row>
    <row r="172" spans="1:12" ht="29.45" hidden="1" customHeight="1" x14ac:dyDescent="0.25">
      <c r="A172" s="12">
        <v>63</v>
      </c>
      <c r="B172" s="35"/>
      <c r="C172" s="37">
        <v>0</v>
      </c>
      <c r="D172" s="37">
        <f t="shared" si="2"/>
        <v>0</v>
      </c>
      <c r="E172" s="38"/>
      <c r="F172" s="43" t="s">
        <v>13</v>
      </c>
      <c r="G172" s="35"/>
      <c r="H172" s="51"/>
      <c r="I172" s="40"/>
      <c r="J172" s="40"/>
      <c r="K172" s="12"/>
      <c r="L172" s="12"/>
    </row>
    <row r="173" spans="1:12" ht="29.45" hidden="1" customHeight="1" x14ac:dyDescent="0.25">
      <c r="A173" s="12">
        <v>64</v>
      </c>
      <c r="B173" s="35"/>
      <c r="C173" s="37">
        <v>0</v>
      </c>
      <c r="D173" s="37">
        <f t="shared" si="2"/>
        <v>0</v>
      </c>
      <c r="E173" s="38"/>
      <c r="F173" s="43" t="s">
        <v>13</v>
      </c>
      <c r="G173" s="35"/>
      <c r="H173" s="51"/>
      <c r="I173" s="40"/>
      <c r="J173" s="40"/>
      <c r="K173" s="12"/>
      <c r="L173" s="12"/>
    </row>
    <row r="174" spans="1:12" ht="29.45" hidden="1" customHeight="1" x14ac:dyDescent="0.25">
      <c r="A174" s="12">
        <v>65</v>
      </c>
      <c r="B174" s="35"/>
      <c r="C174" s="37">
        <v>0</v>
      </c>
      <c r="D174" s="37">
        <f t="shared" si="2"/>
        <v>0</v>
      </c>
      <c r="E174" s="38"/>
      <c r="F174" s="43" t="s">
        <v>13</v>
      </c>
      <c r="G174" s="35"/>
      <c r="H174" s="51"/>
      <c r="I174" s="48"/>
      <c r="J174" s="40"/>
      <c r="K174" s="12"/>
      <c r="L174" s="12"/>
    </row>
    <row r="175" spans="1:12" ht="29.45" hidden="1" customHeight="1" x14ac:dyDescent="0.25">
      <c r="A175" s="12">
        <v>66</v>
      </c>
      <c r="B175" s="35"/>
      <c r="C175" s="37">
        <v>0</v>
      </c>
      <c r="D175" s="37">
        <f t="shared" si="2"/>
        <v>0</v>
      </c>
      <c r="E175" s="38"/>
      <c r="F175" s="43" t="s">
        <v>13</v>
      </c>
      <c r="G175" s="35"/>
      <c r="H175" s="51"/>
      <c r="I175" s="48"/>
      <c r="J175" s="40"/>
      <c r="K175" s="12"/>
      <c r="L175" s="12"/>
    </row>
    <row r="176" spans="1:12" ht="29.45" hidden="1" customHeight="1" x14ac:dyDescent="0.25">
      <c r="A176" s="12">
        <v>67</v>
      </c>
      <c r="B176" s="35"/>
      <c r="C176" s="37">
        <v>0</v>
      </c>
      <c r="D176" s="37">
        <f t="shared" si="2"/>
        <v>0</v>
      </c>
      <c r="E176" s="38"/>
      <c r="F176" s="43" t="s">
        <v>13</v>
      </c>
      <c r="G176" s="35"/>
      <c r="H176" s="51"/>
      <c r="I176" s="48"/>
      <c r="J176" s="40"/>
      <c r="K176" s="12"/>
      <c r="L176" s="12"/>
    </row>
    <row r="177" spans="1:12" ht="29.45" hidden="1" customHeight="1" x14ac:dyDescent="0.25">
      <c r="A177" s="12">
        <v>68</v>
      </c>
      <c r="B177" s="35"/>
      <c r="C177" s="37">
        <v>0</v>
      </c>
      <c r="D177" s="37">
        <f t="shared" si="2"/>
        <v>0</v>
      </c>
      <c r="E177" s="38"/>
      <c r="F177" s="43" t="s">
        <v>13</v>
      </c>
      <c r="G177" s="35"/>
      <c r="H177" s="51"/>
      <c r="I177" s="48"/>
      <c r="J177" s="40"/>
      <c r="K177" s="12"/>
      <c r="L177" s="12"/>
    </row>
    <row r="178" spans="1:12" ht="29.45" hidden="1" customHeight="1" x14ac:dyDescent="0.25">
      <c r="A178" s="12">
        <v>69</v>
      </c>
      <c r="B178" s="35"/>
      <c r="C178" s="37">
        <v>0</v>
      </c>
      <c r="D178" s="37">
        <f t="shared" si="2"/>
        <v>0</v>
      </c>
      <c r="E178" s="38"/>
      <c r="F178" s="43" t="s">
        <v>13</v>
      </c>
      <c r="G178" s="35"/>
      <c r="H178" s="51"/>
      <c r="I178" s="48"/>
      <c r="J178" s="40"/>
      <c r="K178" s="12"/>
      <c r="L178" s="12"/>
    </row>
    <row r="179" spans="1:12" ht="29.45" hidden="1" customHeight="1" x14ac:dyDescent="0.25">
      <c r="A179" s="12">
        <v>70</v>
      </c>
      <c r="B179" s="35"/>
      <c r="C179" s="37">
        <v>0</v>
      </c>
      <c r="D179" s="37">
        <f t="shared" si="2"/>
        <v>0</v>
      </c>
      <c r="E179" s="38"/>
      <c r="F179" s="43" t="s">
        <v>13</v>
      </c>
      <c r="G179" s="35"/>
      <c r="H179" s="51"/>
      <c r="I179" s="48"/>
      <c r="J179" s="40"/>
      <c r="K179" s="12"/>
      <c r="L179" s="12"/>
    </row>
    <row r="180" spans="1:12" ht="29.45" hidden="1" customHeight="1" x14ac:dyDescent="0.25">
      <c r="A180" s="12">
        <v>72</v>
      </c>
      <c r="B180" s="35"/>
      <c r="C180" s="37">
        <v>0</v>
      </c>
      <c r="D180" s="37">
        <f t="shared" si="2"/>
        <v>0</v>
      </c>
      <c r="E180" s="38"/>
      <c r="F180" s="43" t="s">
        <v>13</v>
      </c>
      <c r="G180" s="35"/>
      <c r="H180" s="51"/>
      <c r="I180" s="48"/>
      <c r="J180" s="40"/>
      <c r="K180" s="12"/>
      <c r="L180" s="12"/>
    </row>
    <row r="181" spans="1:12" ht="29.45" hidden="1" customHeight="1" x14ac:dyDescent="0.25">
      <c r="A181" s="12">
        <v>73</v>
      </c>
      <c r="B181" s="35"/>
      <c r="C181" s="37">
        <v>0</v>
      </c>
      <c r="D181" s="37">
        <f t="shared" si="2"/>
        <v>0</v>
      </c>
      <c r="E181" s="38"/>
      <c r="F181" s="43" t="s">
        <v>13</v>
      </c>
      <c r="G181" s="35"/>
      <c r="H181" s="51"/>
      <c r="I181" s="48"/>
      <c r="J181" s="40"/>
      <c r="K181" s="12"/>
      <c r="L181" s="12"/>
    </row>
    <row r="182" spans="1:12" ht="29.45" hidden="1" customHeight="1" x14ac:dyDescent="0.25">
      <c r="A182" s="12">
        <v>74</v>
      </c>
      <c r="B182" s="35"/>
      <c r="C182" s="37">
        <v>0</v>
      </c>
      <c r="D182" s="37">
        <f t="shared" si="2"/>
        <v>0</v>
      </c>
      <c r="E182" s="38"/>
      <c r="F182" s="43" t="s">
        <v>13</v>
      </c>
      <c r="G182" s="35"/>
      <c r="H182" s="51"/>
      <c r="I182" s="48"/>
      <c r="J182" s="40"/>
      <c r="K182" s="12"/>
      <c r="L182" s="12"/>
    </row>
    <row r="183" spans="1:12" ht="29.45" hidden="1" customHeight="1" x14ac:dyDescent="0.25">
      <c r="A183" s="12">
        <v>76</v>
      </c>
      <c r="B183" s="35"/>
      <c r="C183" s="37">
        <v>0</v>
      </c>
      <c r="D183" s="37">
        <f t="shared" si="2"/>
        <v>0</v>
      </c>
      <c r="E183" s="38"/>
      <c r="F183" s="43" t="s">
        <v>13</v>
      </c>
      <c r="G183" s="35"/>
      <c r="H183" s="51"/>
      <c r="I183" s="48"/>
      <c r="J183" s="40"/>
      <c r="K183" s="12"/>
      <c r="L183" s="12"/>
    </row>
    <row r="184" spans="1:12" ht="29.45" hidden="1" customHeight="1" x14ac:dyDescent="0.25">
      <c r="A184" s="12">
        <v>77</v>
      </c>
      <c r="B184" s="35"/>
      <c r="C184" s="37">
        <v>0</v>
      </c>
      <c r="D184" s="37">
        <f t="shared" si="2"/>
        <v>0</v>
      </c>
      <c r="E184" s="38"/>
      <c r="F184" s="43" t="s">
        <v>13</v>
      </c>
      <c r="G184" s="35"/>
      <c r="H184" s="51"/>
      <c r="I184" s="48"/>
      <c r="J184" s="40"/>
      <c r="K184" s="12"/>
      <c r="L184" s="12"/>
    </row>
    <row r="185" spans="1:12" ht="29.45" hidden="1" customHeight="1" x14ac:dyDescent="0.25">
      <c r="A185" s="12">
        <v>78</v>
      </c>
      <c r="B185" s="35"/>
      <c r="C185" s="37">
        <v>0</v>
      </c>
      <c r="D185" s="37">
        <f t="shared" si="2"/>
        <v>0</v>
      </c>
      <c r="E185" s="38"/>
      <c r="F185" s="43" t="s">
        <v>13</v>
      </c>
      <c r="G185" s="35"/>
      <c r="H185" s="51"/>
      <c r="I185" s="48"/>
      <c r="J185" s="40"/>
      <c r="K185" s="12"/>
      <c r="L185" s="12"/>
    </row>
    <row r="186" spans="1:12" ht="29.45" hidden="1" customHeight="1" x14ac:dyDescent="0.25">
      <c r="A186" s="12">
        <v>79</v>
      </c>
      <c r="B186" s="35"/>
      <c r="C186" s="37">
        <v>0</v>
      </c>
      <c r="D186" s="37">
        <f t="shared" si="2"/>
        <v>0</v>
      </c>
      <c r="E186" s="38"/>
      <c r="F186" s="43" t="s">
        <v>13</v>
      </c>
      <c r="G186" s="35"/>
      <c r="H186" s="51"/>
      <c r="I186" s="48"/>
      <c r="J186" s="40"/>
      <c r="K186" s="12"/>
      <c r="L186" s="12"/>
    </row>
    <row r="187" spans="1:12" ht="29.45" hidden="1" customHeight="1" x14ac:dyDescent="0.25">
      <c r="A187" s="12">
        <v>80</v>
      </c>
      <c r="B187" s="35"/>
      <c r="C187" s="37">
        <v>0</v>
      </c>
      <c r="D187" s="37">
        <f t="shared" si="2"/>
        <v>0</v>
      </c>
      <c r="E187" s="38"/>
      <c r="F187" s="43" t="s">
        <v>13</v>
      </c>
      <c r="G187" s="35"/>
      <c r="H187" s="51"/>
      <c r="I187" s="48"/>
      <c r="J187" s="40"/>
      <c r="K187" s="12"/>
      <c r="L187" s="12"/>
    </row>
    <row r="188" spans="1:12" ht="29.45" hidden="1" customHeight="1" x14ac:dyDescent="0.25">
      <c r="A188" s="12">
        <v>81</v>
      </c>
      <c r="B188" s="35"/>
      <c r="C188" s="37">
        <v>0</v>
      </c>
      <c r="D188" s="37">
        <f t="shared" si="2"/>
        <v>0</v>
      </c>
      <c r="E188" s="38"/>
      <c r="F188" s="43" t="s">
        <v>13</v>
      </c>
      <c r="G188" s="35"/>
      <c r="H188" s="51"/>
      <c r="I188" s="48"/>
      <c r="J188" s="40"/>
      <c r="K188" s="12"/>
      <c r="L188" s="12"/>
    </row>
    <row r="189" spans="1:12" ht="29.45" hidden="1" customHeight="1" x14ac:dyDescent="0.25">
      <c r="A189" s="12">
        <v>82</v>
      </c>
      <c r="B189" s="35"/>
      <c r="C189" s="37">
        <v>0</v>
      </c>
      <c r="D189" s="37">
        <f t="shared" si="2"/>
        <v>0</v>
      </c>
      <c r="E189" s="38"/>
      <c r="F189" s="43" t="s">
        <v>13</v>
      </c>
      <c r="G189" s="35"/>
      <c r="H189" s="51"/>
      <c r="I189" s="48"/>
      <c r="J189" s="40"/>
      <c r="K189" s="12"/>
      <c r="L189" s="12"/>
    </row>
    <row r="190" spans="1:12" ht="29.45" hidden="1" customHeight="1" x14ac:dyDescent="0.25">
      <c r="A190" s="12">
        <v>83</v>
      </c>
      <c r="B190" s="35"/>
      <c r="C190" s="37">
        <v>0</v>
      </c>
      <c r="D190" s="37">
        <f t="shared" si="2"/>
        <v>0</v>
      </c>
      <c r="E190" s="38"/>
      <c r="F190" s="43" t="s">
        <v>13</v>
      </c>
      <c r="G190" s="35"/>
      <c r="H190" s="51"/>
      <c r="I190" s="48"/>
      <c r="J190" s="40"/>
      <c r="K190" s="12"/>
      <c r="L190" s="12"/>
    </row>
    <row r="191" spans="1:12" ht="29.45" hidden="1" customHeight="1" x14ac:dyDescent="0.25">
      <c r="A191" s="12">
        <v>84</v>
      </c>
      <c r="B191" s="35"/>
      <c r="C191" s="37">
        <v>0</v>
      </c>
      <c r="D191" s="37">
        <f t="shared" si="2"/>
        <v>0</v>
      </c>
      <c r="E191" s="38"/>
      <c r="F191" s="43" t="s">
        <v>13</v>
      </c>
      <c r="G191" s="35"/>
      <c r="H191" s="51"/>
      <c r="I191" s="48"/>
      <c r="J191" s="40"/>
      <c r="K191" s="12"/>
      <c r="L191" s="12"/>
    </row>
    <row r="192" spans="1:12" ht="29.45" hidden="1" customHeight="1" x14ac:dyDescent="0.25">
      <c r="A192" s="12">
        <v>85</v>
      </c>
      <c r="B192" s="35"/>
      <c r="C192" s="37">
        <v>0</v>
      </c>
      <c r="D192" s="37">
        <f t="shared" si="2"/>
        <v>0</v>
      </c>
      <c r="E192" s="38"/>
      <c r="F192" s="43" t="s">
        <v>13</v>
      </c>
      <c r="G192" s="35"/>
      <c r="H192" s="51"/>
      <c r="I192" s="48"/>
      <c r="J192" s="40"/>
      <c r="K192" s="12"/>
      <c r="L192" s="12"/>
    </row>
    <row r="193" spans="1:12" ht="29.45" hidden="1" customHeight="1" x14ac:dyDescent="0.25">
      <c r="A193" s="12">
        <v>86</v>
      </c>
      <c r="B193" s="35"/>
      <c r="C193" s="37">
        <v>0</v>
      </c>
      <c r="D193" s="37">
        <f t="shared" si="2"/>
        <v>0</v>
      </c>
      <c r="E193" s="38"/>
      <c r="F193" s="43" t="s">
        <v>13</v>
      </c>
      <c r="G193" s="35"/>
      <c r="H193" s="51"/>
      <c r="I193" s="48"/>
      <c r="J193" s="40"/>
      <c r="K193" s="12"/>
      <c r="L193" s="12"/>
    </row>
    <row r="194" spans="1:12" ht="29.45" hidden="1" customHeight="1" x14ac:dyDescent="0.25">
      <c r="A194" s="12">
        <v>87</v>
      </c>
      <c r="B194" s="35"/>
      <c r="C194" s="37">
        <v>0</v>
      </c>
      <c r="D194" s="37">
        <f t="shared" si="2"/>
        <v>0</v>
      </c>
      <c r="E194" s="38"/>
      <c r="F194" s="43" t="s">
        <v>13</v>
      </c>
      <c r="G194" s="35"/>
      <c r="H194" s="51"/>
      <c r="I194" s="48"/>
      <c r="J194" s="40"/>
      <c r="K194" s="12"/>
      <c r="L194" s="12"/>
    </row>
    <row r="195" spans="1:12" ht="29.45" hidden="1" customHeight="1" x14ac:dyDescent="0.25">
      <c r="A195" s="12">
        <v>88</v>
      </c>
      <c r="B195" s="35"/>
      <c r="C195" s="37">
        <v>0</v>
      </c>
      <c r="D195" s="37">
        <f t="shared" si="2"/>
        <v>0</v>
      </c>
      <c r="E195" s="43"/>
      <c r="F195" s="43" t="s">
        <v>13</v>
      </c>
      <c r="G195" s="35"/>
      <c r="H195" s="51"/>
      <c r="I195" s="40"/>
      <c r="J195" s="40"/>
      <c r="K195" s="12"/>
      <c r="L195" s="12"/>
    </row>
    <row r="196" spans="1:12" ht="29.45" hidden="1" customHeight="1" x14ac:dyDescent="0.25">
      <c r="A196" s="12">
        <v>89</v>
      </c>
      <c r="B196" s="35"/>
      <c r="C196" s="37">
        <v>0</v>
      </c>
      <c r="D196" s="37">
        <f t="shared" si="2"/>
        <v>0</v>
      </c>
      <c r="E196" s="43"/>
      <c r="F196" s="43" t="s">
        <v>13</v>
      </c>
      <c r="G196" s="35"/>
      <c r="H196" s="51"/>
      <c r="I196" s="40"/>
      <c r="J196" s="40"/>
      <c r="K196" s="12"/>
      <c r="L196" s="12"/>
    </row>
    <row r="197" spans="1:12" ht="29.45" hidden="1" customHeight="1" x14ac:dyDescent="0.25">
      <c r="A197" s="12">
        <v>90</v>
      </c>
      <c r="B197" s="35"/>
      <c r="C197" s="37">
        <v>0</v>
      </c>
      <c r="D197" s="37">
        <f t="shared" si="2"/>
        <v>0</v>
      </c>
      <c r="E197" s="43"/>
      <c r="F197" s="43" t="s">
        <v>13</v>
      </c>
      <c r="G197" s="35"/>
      <c r="H197" s="51"/>
      <c r="I197" s="40"/>
      <c r="J197" s="40"/>
      <c r="K197" s="12"/>
      <c r="L197" s="12"/>
    </row>
    <row r="198" spans="1:12" ht="29.45" hidden="1" customHeight="1" x14ac:dyDescent="0.25">
      <c r="A198" s="12">
        <v>91</v>
      </c>
      <c r="B198" s="35"/>
      <c r="C198" s="37">
        <v>0</v>
      </c>
      <c r="D198" s="37">
        <f t="shared" si="2"/>
        <v>0</v>
      </c>
      <c r="E198" s="43"/>
      <c r="F198" s="43" t="s">
        <v>13</v>
      </c>
      <c r="G198" s="35"/>
      <c r="H198" s="51"/>
      <c r="I198" s="40"/>
      <c r="J198" s="40"/>
      <c r="K198" s="12"/>
      <c r="L198" s="12"/>
    </row>
    <row r="199" spans="1:12" ht="29.45" hidden="1" customHeight="1" x14ac:dyDescent="0.25">
      <c r="A199" s="12">
        <v>92</v>
      </c>
      <c r="B199" s="35"/>
      <c r="C199" s="37">
        <v>0</v>
      </c>
      <c r="D199" s="37">
        <f t="shared" si="2"/>
        <v>0</v>
      </c>
      <c r="E199" s="43"/>
      <c r="F199" s="43" t="s">
        <v>13</v>
      </c>
      <c r="G199" s="35"/>
      <c r="H199" s="51"/>
      <c r="I199" s="40"/>
      <c r="J199" s="40"/>
      <c r="K199" s="12"/>
      <c r="L199" s="12"/>
    </row>
    <row r="200" spans="1:12" ht="29.45" hidden="1" customHeight="1" x14ac:dyDescent="0.25">
      <c r="A200" s="12">
        <v>78</v>
      </c>
      <c r="B200" s="35"/>
      <c r="C200" s="37">
        <v>0</v>
      </c>
      <c r="D200" s="37">
        <f t="shared" si="2"/>
        <v>0</v>
      </c>
      <c r="E200" s="43" t="s">
        <v>14</v>
      </c>
      <c r="F200" s="43" t="s">
        <v>13</v>
      </c>
      <c r="G200" s="35"/>
      <c r="H200" s="51"/>
      <c r="I200" s="53"/>
      <c r="J200" s="40"/>
      <c r="K200" s="12"/>
      <c r="L200" s="12"/>
    </row>
    <row r="201" spans="1:12" ht="29.45" hidden="1" customHeight="1" x14ac:dyDescent="0.25">
      <c r="A201" s="12">
        <v>79</v>
      </c>
      <c r="B201" s="35"/>
      <c r="C201" s="37">
        <v>0</v>
      </c>
      <c r="D201" s="37">
        <v>0</v>
      </c>
      <c r="E201" s="43" t="s">
        <v>14</v>
      </c>
      <c r="F201" s="43" t="s">
        <v>13</v>
      </c>
      <c r="G201" s="35"/>
      <c r="H201" s="51"/>
      <c r="I201" s="53"/>
      <c r="J201" s="40"/>
      <c r="K201" s="12"/>
      <c r="L201" s="12"/>
    </row>
    <row r="202" spans="1:12" ht="29.45" hidden="1" customHeight="1" x14ac:dyDescent="0.25">
      <c r="A202" s="12">
        <v>80</v>
      </c>
      <c r="B202" s="35"/>
      <c r="C202" s="37">
        <v>0</v>
      </c>
      <c r="D202" s="37">
        <f t="shared" si="2"/>
        <v>0</v>
      </c>
      <c r="E202" s="43" t="s">
        <v>14</v>
      </c>
      <c r="F202" s="43" t="s">
        <v>13</v>
      </c>
      <c r="G202" s="35"/>
      <c r="H202" s="51"/>
      <c r="I202" s="54"/>
      <c r="J202" s="40"/>
      <c r="K202" s="12"/>
      <c r="L202" s="12"/>
    </row>
    <row r="203" spans="1:12" ht="29.45" hidden="1" customHeight="1" x14ac:dyDescent="0.25">
      <c r="A203" s="12">
        <v>81</v>
      </c>
      <c r="B203" s="35"/>
      <c r="C203" s="37">
        <v>0</v>
      </c>
      <c r="D203" s="37">
        <f t="shared" si="2"/>
        <v>0</v>
      </c>
      <c r="E203" s="38" t="s">
        <v>14</v>
      </c>
      <c r="F203" s="43" t="s">
        <v>13</v>
      </c>
      <c r="G203" s="35"/>
      <c r="H203" s="51"/>
      <c r="I203" s="40"/>
      <c r="J203" s="40"/>
      <c r="K203" s="12"/>
      <c r="L203" s="12"/>
    </row>
    <row r="204" spans="1:12" ht="29.45" hidden="1" customHeight="1" x14ac:dyDescent="0.25">
      <c r="A204" s="12">
        <v>82</v>
      </c>
      <c r="B204" s="35"/>
      <c r="C204" s="37">
        <v>0</v>
      </c>
      <c r="D204" s="37">
        <f t="shared" si="2"/>
        <v>0</v>
      </c>
      <c r="E204" s="38" t="s">
        <v>14</v>
      </c>
      <c r="F204" s="43" t="s">
        <v>13</v>
      </c>
      <c r="G204" s="35"/>
      <c r="H204" s="51"/>
      <c r="I204" s="40"/>
      <c r="J204" s="40"/>
      <c r="K204" s="12"/>
      <c r="L204" s="12"/>
    </row>
    <row r="205" spans="1:12" ht="29.45" hidden="1" customHeight="1" x14ac:dyDescent="0.25">
      <c r="A205" s="12">
        <v>83</v>
      </c>
      <c r="B205" s="35"/>
      <c r="C205" s="37">
        <v>0</v>
      </c>
      <c r="D205" s="37">
        <f t="shared" si="2"/>
        <v>0</v>
      </c>
      <c r="E205" s="38" t="s">
        <v>14</v>
      </c>
      <c r="F205" s="43" t="s">
        <v>13</v>
      </c>
      <c r="G205" s="35"/>
      <c r="H205" s="51"/>
      <c r="I205" s="40"/>
      <c r="J205" s="40"/>
      <c r="K205" s="12"/>
      <c r="L205" s="12"/>
    </row>
    <row r="206" spans="1:12" ht="29.45" hidden="1" customHeight="1" x14ac:dyDescent="0.25">
      <c r="A206" s="12">
        <v>84</v>
      </c>
      <c r="B206" s="35"/>
      <c r="C206" s="37">
        <v>0</v>
      </c>
      <c r="D206" s="37">
        <f t="shared" si="2"/>
        <v>0</v>
      </c>
      <c r="E206" s="50" t="s">
        <v>14</v>
      </c>
      <c r="F206" s="43" t="s">
        <v>13</v>
      </c>
      <c r="G206" s="35"/>
      <c r="H206" s="51"/>
      <c r="I206" s="40"/>
      <c r="J206" s="40"/>
      <c r="K206" s="12"/>
      <c r="L206" s="12"/>
    </row>
    <row r="207" spans="1:12" ht="29.45" hidden="1" customHeight="1" x14ac:dyDescent="0.25">
      <c r="A207" s="12">
        <v>85</v>
      </c>
      <c r="B207" s="35"/>
      <c r="C207" s="37">
        <v>0</v>
      </c>
      <c r="D207" s="37">
        <f t="shared" si="2"/>
        <v>0</v>
      </c>
      <c r="E207" s="43" t="s">
        <v>12</v>
      </c>
      <c r="F207" s="43" t="s">
        <v>13</v>
      </c>
      <c r="G207" s="35"/>
      <c r="H207" s="51"/>
      <c r="I207" s="40"/>
      <c r="J207" s="40"/>
      <c r="K207" s="12"/>
      <c r="L207" s="12"/>
    </row>
    <row r="208" spans="1:12" ht="29.45" hidden="1" customHeight="1" x14ac:dyDescent="0.25">
      <c r="A208" s="12">
        <v>86</v>
      </c>
      <c r="B208" s="35"/>
      <c r="C208" s="37">
        <v>0</v>
      </c>
      <c r="D208" s="37">
        <f t="shared" si="2"/>
        <v>0</v>
      </c>
      <c r="E208" s="43" t="s">
        <v>12</v>
      </c>
      <c r="F208" s="43" t="s">
        <v>13</v>
      </c>
      <c r="G208" s="35"/>
      <c r="H208" s="51"/>
      <c r="I208" s="40"/>
      <c r="J208" s="40"/>
      <c r="K208" s="12"/>
      <c r="L208" s="12"/>
    </row>
    <row r="209" spans="1:12" ht="29.45" hidden="1" customHeight="1" x14ac:dyDescent="0.25">
      <c r="A209" s="12">
        <v>87</v>
      </c>
      <c r="B209" s="35"/>
      <c r="C209" s="37">
        <v>0</v>
      </c>
      <c r="D209" s="37">
        <f t="shared" si="2"/>
        <v>0</v>
      </c>
      <c r="E209" s="43" t="s">
        <v>14</v>
      </c>
      <c r="F209" s="43" t="s">
        <v>13</v>
      </c>
      <c r="G209" s="35"/>
      <c r="H209" s="51"/>
      <c r="I209" s="40"/>
      <c r="J209" s="40"/>
      <c r="K209" s="12"/>
      <c r="L209" s="12"/>
    </row>
    <row r="210" spans="1:12" ht="29.45" hidden="1" customHeight="1" x14ac:dyDescent="0.25">
      <c r="A210" s="12">
        <v>88</v>
      </c>
      <c r="B210" s="35"/>
      <c r="C210" s="37">
        <v>0</v>
      </c>
      <c r="D210" s="37">
        <f t="shared" si="2"/>
        <v>0</v>
      </c>
      <c r="E210" s="43" t="s">
        <v>14</v>
      </c>
      <c r="F210" s="43" t="s">
        <v>13</v>
      </c>
      <c r="G210" s="35"/>
      <c r="H210" s="51"/>
      <c r="I210" s="40"/>
      <c r="J210" s="40"/>
      <c r="K210" s="12"/>
      <c r="L210" s="12"/>
    </row>
    <row r="211" spans="1:12" ht="29.45" hidden="1" customHeight="1" x14ac:dyDescent="0.25">
      <c r="A211" s="12">
        <v>89</v>
      </c>
      <c r="B211" s="35"/>
      <c r="C211" s="37">
        <v>0</v>
      </c>
      <c r="D211" s="37">
        <f t="shared" si="2"/>
        <v>0</v>
      </c>
      <c r="E211" s="43" t="s">
        <v>12</v>
      </c>
      <c r="F211" s="43" t="s">
        <v>13</v>
      </c>
      <c r="G211" s="35"/>
      <c r="H211" s="51"/>
      <c r="I211" s="40"/>
      <c r="J211" s="40"/>
      <c r="K211" s="12"/>
      <c r="L211" s="12"/>
    </row>
    <row r="212" spans="1:12" ht="29.45" hidden="1" customHeight="1" x14ac:dyDescent="0.25">
      <c r="A212" s="12">
        <v>90</v>
      </c>
      <c r="B212" s="35"/>
      <c r="C212" s="37">
        <v>0</v>
      </c>
      <c r="D212" s="37">
        <f t="shared" si="2"/>
        <v>0</v>
      </c>
      <c r="E212" s="43" t="s">
        <v>12</v>
      </c>
      <c r="F212" s="43" t="s">
        <v>13</v>
      </c>
      <c r="G212" s="35"/>
      <c r="H212" s="51"/>
      <c r="I212" s="40"/>
      <c r="J212" s="40"/>
      <c r="K212" s="12"/>
      <c r="L212" s="12"/>
    </row>
    <row r="213" spans="1:12" ht="29.45" hidden="1" customHeight="1" x14ac:dyDescent="0.25">
      <c r="A213" s="12">
        <v>91</v>
      </c>
      <c r="B213" s="35"/>
      <c r="C213" s="37">
        <v>0</v>
      </c>
      <c r="D213" s="37">
        <f t="shared" si="2"/>
        <v>0</v>
      </c>
      <c r="E213" s="43" t="s">
        <v>12</v>
      </c>
      <c r="F213" s="43" t="s">
        <v>13</v>
      </c>
      <c r="G213" s="35"/>
      <c r="H213" s="51"/>
      <c r="I213" s="40"/>
      <c r="J213" s="40"/>
      <c r="K213" s="12"/>
      <c r="L213" s="12"/>
    </row>
    <row r="214" spans="1:12" ht="29.45" hidden="1" customHeight="1" x14ac:dyDescent="0.25">
      <c r="A214" s="12">
        <v>92</v>
      </c>
      <c r="B214" s="35"/>
      <c r="C214" s="37">
        <v>0</v>
      </c>
      <c r="D214" s="37">
        <f t="shared" si="2"/>
        <v>0</v>
      </c>
      <c r="E214" s="43" t="s">
        <v>12</v>
      </c>
      <c r="F214" s="43" t="s">
        <v>13</v>
      </c>
      <c r="G214" s="35"/>
      <c r="H214" s="51"/>
      <c r="I214" s="40"/>
      <c r="J214" s="40"/>
      <c r="K214" s="12"/>
      <c r="L214" s="12"/>
    </row>
    <row r="215" spans="1:12" ht="29.45" hidden="1" customHeight="1" x14ac:dyDescent="0.25">
      <c r="A215" s="12">
        <v>93</v>
      </c>
      <c r="B215" s="35"/>
      <c r="C215" s="37">
        <v>0</v>
      </c>
      <c r="D215" s="37">
        <f t="shared" si="2"/>
        <v>0</v>
      </c>
      <c r="E215" s="43" t="s">
        <v>14</v>
      </c>
      <c r="F215" s="43" t="s">
        <v>13</v>
      </c>
      <c r="G215" s="35"/>
      <c r="H215" s="51"/>
      <c r="I215" s="40"/>
      <c r="J215" s="40"/>
      <c r="K215" s="12"/>
      <c r="L215" s="12"/>
    </row>
    <row r="216" spans="1:12" ht="29.45" hidden="1" customHeight="1" x14ac:dyDescent="0.25">
      <c r="A216" s="12">
        <v>94</v>
      </c>
      <c r="B216" s="35"/>
      <c r="C216" s="37">
        <v>0</v>
      </c>
      <c r="D216" s="37">
        <f t="shared" si="2"/>
        <v>0</v>
      </c>
      <c r="E216" s="43" t="s">
        <v>14</v>
      </c>
      <c r="F216" s="43" t="s">
        <v>13</v>
      </c>
      <c r="G216" s="35"/>
      <c r="H216" s="51"/>
      <c r="I216" s="40"/>
      <c r="J216" s="40"/>
      <c r="K216" s="12"/>
      <c r="L216" s="12"/>
    </row>
    <row r="217" spans="1:12" ht="29.45" hidden="1" customHeight="1" x14ac:dyDescent="0.25">
      <c r="A217" s="12">
        <v>95</v>
      </c>
      <c r="B217" s="35"/>
      <c r="C217" s="37">
        <v>0</v>
      </c>
      <c r="D217" s="37">
        <f t="shared" si="2"/>
        <v>0</v>
      </c>
      <c r="E217" s="43" t="s">
        <v>14</v>
      </c>
      <c r="F217" s="43" t="s">
        <v>13</v>
      </c>
      <c r="G217" s="35"/>
      <c r="H217" s="51"/>
      <c r="I217" s="40"/>
      <c r="J217" s="40"/>
      <c r="K217" s="12"/>
      <c r="L217" s="12"/>
    </row>
    <row r="218" spans="1:12" ht="29.45" hidden="1" customHeight="1" x14ac:dyDescent="0.25">
      <c r="A218" s="12">
        <v>96</v>
      </c>
      <c r="B218" s="35"/>
      <c r="C218" s="37">
        <v>0</v>
      </c>
      <c r="D218" s="37">
        <f t="shared" si="2"/>
        <v>0</v>
      </c>
      <c r="E218" s="43" t="s">
        <v>14</v>
      </c>
      <c r="F218" s="43" t="s">
        <v>13</v>
      </c>
      <c r="G218" s="35"/>
      <c r="H218" s="51"/>
      <c r="I218" s="40"/>
      <c r="J218" s="40"/>
      <c r="K218" s="12"/>
      <c r="L218" s="12"/>
    </row>
    <row r="219" spans="1:12" ht="29.45" hidden="1" customHeight="1" x14ac:dyDescent="0.25">
      <c r="A219" s="12">
        <v>97</v>
      </c>
      <c r="B219" s="35"/>
      <c r="C219" s="37">
        <v>0</v>
      </c>
      <c r="D219" s="37">
        <f t="shared" si="2"/>
        <v>0</v>
      </c>
      <c r="E219" s="43" t="s">
        <v>14</v>
      </c>
      <c r="F219" s="43" t="s">
        <v>13</v>
      </c>
      <c r="G219" s="35"/>
      <c r="H219" s="51"/>
      <c r="I219" s="40"/>
      <c r="J219" s="40"/>
      <c r="K219" s="12"/>
      <c r="L219" s="12"/>
    </row>
    <row r="220" spans="1:12" ht="29.45" hidden="1" customHeight="1" x14ac:dyDescent="0.25">
      <c r="A220" s="12">
        <v>98</v>
      </c>
      <c r="B220" s="35"/>
      <c r="C220" s="37">
        <v>0</v>
      </c>
      <c r="D220" s="37">
        <f t="shared" ref="D220:D236" si="3">SUM(C220)</f>
        <v>0</v>
      </c>
      <c r="E220" s="43" t="s">
        <v>14</v>
      </c>
      <c r="F220" s="43" t="s">
        <v>13</v>
      </c>
      <c r="G220" s="35"/>
      <c r="H220" s="51"/>
      <c r="I220" s="40"/>
      <c r="J220" s="40"/>
      <c r="K220" s="12"/>
      <c r="L220" s="12"/>
    </row>
    <row r="221" spans="1:12" ht="29.45" hidden="1" customHeight="1" x14ac:dyDescent="0.25">
      <c r="A221" s="12">
        <v>99</v>
      </c>
      <c r="B221" s="35"/>
      <c r="C221" s="37">
        <v>0</v>
      </c>
      <c r="D221" s="37">
        <f t="shared" si="3"/>
        <v>0</v>
      </c>
      <c r="E221" s="43" t="s">
        <v>14</v>
      </c>
      <c r="F221" s="43" t="s">
        <v>13</v>
      </c>
      <c r="G221" s="35"/>
      <c r="H221" s="51"/>
      <c r="I221" s="40"/>
      <c r="J221" s="40"/>
      <c r="K221" s="12"/>
      <c r="L221" s="12"/>
    </row>
    <row r="222" spans="1:12" ht="29.45" hidden="1" customHeight="1" x14ac:dyDescent="0.25">
      <c r="A222" s="12">
        <v>100</v>
      </c>
      <c r="B222" s="35"/>
      <c r="C222" s="37">
        <v>0</v>
      </c>
      <c r="D222" s="37">
        <f t="shared" si="3"/>
        <v>0</v>
      </c>
      <c r="E222" s="38" t="s">
        <v>14</v>
      </c>
      <c r="F222" s="43" t="s">
        <v>13</v>
      </c>
      <c r="G222" s="35"/>
      <c r="H222" s="51"/>
      <c r="I222" s="40"/>
      <c r="J222" s="40"/>
      <c r="K222" s="12"/>
      <c r="L222" s="12"/>
    </row>
    <row r="223" spans="1:12" ht="29.45" hidden="1" customHeight="1" x14ac:dyDescent="0.25">
      <c r="A223" s="12">
        <v>101</v>
      </c>
      <c r="B223" s="35"/>
      <c r="C223" s="37">
        <v>0</v>
      </c>
      <c r="D223" s="37">
        <f t="shared" si="3"/>
        <v>0</v>
      </c>
      <c r="E223" s="38"/>
      <c r="F223" s="43" t="s">
        <v>13</v>
      </c>
      <c r="G223" s="35"/>
      <c r="H223" s="51"/>
      <c r="I223" s="40"/>
      <c r="J223" s="40"/>
      <c r="K223" s="12"/>
      <c r="L223" s="12"/>
    </row>
    <row r="224" spans="1:12" ht="29.45" hidden="1" customHeight="1" x14ac:dyDescent="0.25">
      <c r="A224" s="12">
        <v>102</v>
      </c>
      <c r="B224" s="35"/>
      <c r="C224" s="37">
        <v>0</v>
      </c>
      <c r="D224" s="37">
        <f t="shared" si="3"/>
        <v>0</v>
      </c>
      <c r="E224" s="38"/>
      <c r="F224" s="43" t="s">
        <v>13</v>
      </c>
      <c r="G224" s="35"/>
      <c r="H224" s="51"/>
      <c r="I224" s="40"/>
      <c r="J224" s="40"/>
      <c r="K224" s="12"/>
      <c r="L224" s="12"/>
    </row>
    <row r="225" spans="1:12" ht="29.45" hidden="1" customHeight="1" x14ac:dyDescent="0.25">
      <c r="A225" s="12">
        <v>103</v>
      </c>
      <c r="B225" s="35"/>
      <c r="C225" s="37">
        <v>0</v>
      </c>
      <c r="D225" s="37">
        <f t="shared" si="3"/>
        <v>0</v>
      </c>
      <c r="E225" s="38"/>
      <c r="F225" s="43" t="s">
        <v>13</v>
      </c>
      <c r="G225" s="35"/>
      <c r="H225" s="51"/>
      <c r="I225" s="40"/>
      <c r="J225" s="40"/>
      <c r="K225" s="12"/>
      <c r="L225" s="12"/>
    </row>
    <row r="226" spans="1:12" ht="29.45" hidden="1" customHeight="1" x14ac:dyDescent="0.25">
      <c r="A226" s="12">
        <v>104</v>
      </c>
      <c r="B226" s="35"/>
      <c r="C226" s="37">
        <v>0</v>
      </c>
      <c r="D226" s="37">
        <f t="shared" si="3"/>
        <v>0</v>
      </c>
      <c r="E226" s="38"/>
      <c r="F226" s="43" t="s">
        <v>13</v>
      </c>
      <c r="G226" s="35"/>
      <c r="H226" s="51"/>
      <c r="I226" s="40"/>
      <c r="J226" s="40"/>
      <c r="K226" s="12"/>
      <c r="L226" s="12"/>
    </row>
    <row r="227" spans="1:12" ht="29.45" hidden="1" customHeight="1" x14ac:dyDescent="0.25">
      <c r="A227" s="12">
        <v>105</v>
      </c>
      <c r="B227" s="55"/>
      <c r="C227" s="37">
        <v>0</v>
      </c>
      <c r="D227" s="37">
        <f t="shared" si="3"/>
        <v>0</v>
      </c>
      <c r="E227" s="38"/>
      <c r="F227" s="43" t="s">
        <v>13</v>
      </c>
      <c r="G227" s="35"/>
      <c r="H227" s="51"/>
      <c r="I227" s="40"/>
      <c r="J227" s="40"/>
      <c r="K227" s="12"/>
      <c r="L227" s="12"/>
    </row>
    <row r="228" spans="1:12" ht="29.45" hidden="1" customHeight="1" x14ac:dyDescent="0.25">
      <c r="A228" s="12">
        <v>106</v>
      </c>
      <c r="B228" s="55"/>
      <c r="C228" s="37">
        <v>0</v>
      </c>
      <c r="D228" s="37">
        <f t="shared" si="3"/>
        <v>0</v>
      </c>
      <c r="E228" s="38"/>
      <c r="F228" s="43" t="s">
        <v>13</v>
      </c>
      <c r="G228" s="35"/>
      <c r="H228" s="51"/>
      <c r="I228" s="40"/>
      <c r="J228" s="40"/>
      <c r="K228" s="12"/>
      <c r="L228" s="12"/>
    </row>
    <row r="229" spans="1:12" ht="29.45" hidden="1" customHeight="1" x14ac:dyDescent="0.25">
      <c r="A229" s="12">
        <v>107</v>
      </c>
      <c r="B229" s="55"/>
      <c r="C229" s="37">
        <v>0</v>
      </c>
      <c r="D229" s="37">
        <f t="shared" si="3"/>
        <v>0</v>
      </c>
      <c r="E229" s="38"/>
      <c r="F229" s="43" t="s">
        <v>13</v>
      </c>
      <c r="G229" s="35"/>
      <c r="H229" s="51"/>
      <c r="I229" s="40"/>
      <c r="J229" s="40"/>
      <c r="K229" s="12"/>
      <c r="L229" s="12"/>
    </row>
    <row r="230" spans="1:12" ht="29.45" hidden="1" customHeight="1" x14ac:dyDescent="0.25">
      <c r="A230" s="12">
        <v>108</v>
      </c>
      <c r="B230" s="55"/>
      <c r="C230" s="37">
        <v>0</v>
      </c>
      <c r="D230" s="37">
        <f t="shared" si="3"/>
        <v>0</v>
      </c>
      <c r="E230" s="38"/>
      <c r="F230" s="43" t="s">
        <v>13</v>
      </c>
      <c r="G230" s="35"/>
      <c r="H230" s="51"/>
      <c r="I230" s="40"/>
      <c r="J230" s="40"/>
      <c r="K230" s="12"/>
      <c r="L230" s="12"/>
    </row>
    <row r="231" spans="1:12" ht="29.45" hidden="1" customHeight="1" x14ac:dyDescent="0.25">
      <c r="A231" s="12">
        <v>109</v>
      </c>
      <c r="B231" s="55"/>
      <c r="C231" s="37">
        <v>0</v>
      </c>
      <c r="D231" s="37">
        <f t="shared" si="3"/>
        <v>0</v>
      </c>
      <c r="E231" s="38"/>
      <c r="F231" s="43" t="s">
        <v>13</v>
      </c>
      <c r="G231" s="35"/>
      <c r="H231" s="51"/>
      <c r="I231" s="40"/>
      <c r="J231" s="40"/>
      <c r="K231" s="12"/>
      <c r="L231" s="12"/>
    </row>
    <row r="232" spans="1:12" ht="29.45" hidden="1" customHeight="1" x14ac:dyDescent="0.25">
      <c r="A232" s="12">
        <v>110</v>
      </c>
      <c r="B232" s="55"/>
      <c r="C232" s="37">
        <v>0</v>
      </c>
      <c r="D232" s="37">
        <f t="shared" si="3"/>
        <v>0</v>
      </c>
      <c r="E232" s="38"/>
      <c r="F232" s="43" t="s">
        <v>13</v>
      </c>
      <c r="G232" s="35"/>
      <c r="H232" s="51"/>
      <c r="I232" s="40"/>
      <c r="J232" s="40"/>
      <c r="K232" s="12"/>
      <c r="L232" s="12"/>
    </row>
    <row r="233" spans="1:12" ht="29.45" hidden="1" customHeight="1" x14ac:dyDescent="0.25">
      <c r="A233" s="12">
        <v>111</v>
      </c>
      <c r="B233" s="55"/>
      <c r="C233" s="37">
        <v>0</v>
      </c>
      <c r="D233" s="37">
        <f t="shared" si="3"/>
        <v>0</v>
      </c>
      <c r="E233" s="38"/>
      <c r="F233" s="43" t="s">
        <v>13</v>
      </c>
      <c r="G233" s="35"/>
      <c r="H233" s="51"/>
      <c r="I233" s="40"/>
      <c r="J233" s="40"/>
      <c r="K233" s="12"/>
      <c r="L233" s="12"/>
    </row>
    <row r="234" spans="1:12" ht="29.45" hidden="1" customHeight="1" x14ac:dyDescent="0.25">
      <c r="A234" s="12">
        <v>112</v>
      </c>
      <c r="B234" s="55"/>
      <c r="C234" s="37">
        <v>0</v>
      </c>
      <c r="D234" s="37">
        <f t="shared" si="3"/>
        <v>0</v>
      </c>
      <c r="E234" s="38"/>
      <c r="F234" s="43" t="s">
        <v>13</v>
      </c>
      <c r="G234" s="35"/>
      <c r="H234" s="51"/>
      <c r="I234" s="40"/>
      <c r="J234" s="40"/>
      <c r="K234" s="12"/>
      <c r="L234" s="12"/>
    </row>
    <row r="235" spans="1:12" ht="29.45" hidden="1" customHeight="1" x14ac:dyDescent="0.25">
      <c r="A235" s="12">
        <v>113</v>
      </c>
      <c r="B235" s="55"/>
      <c r="C235" s="37">
        <v>0</v>
      </c>
      <c r="D235" s="37">
        <f t="shared" si="3"/>
        <v>0</v>
      </c>
      <c r="E235" s="38"/>
      <c r="F235" s="43" t="s">
        <v>13</v>
      </c>
      <c r="G235" s="35"/>
      <c r="H235" s="51"/>
      <c r="I235" s="40"/>
      <c r="J235" s="40"/>
      <c r="K235" s="12"/>
      <c r="L235" s="12"/>
    </row>
    <row r="236" spans="1:12" ht="29.45" hidden="1" customHeight="1" x14ac:dyDescent="0.25">
      <c r="A236" s="12">
        <v>114</v>
      </c>
      <c r="B236" s="55"/>
      <c r="C236" s="37">
        <v>0</v>
      </c>
      <c r="D236" s="37">
        <f t="shared" si="3"/>
        <v>0</v>
      </c>
      <c r="E236" s="38"/>
      <c r="F236" s="43" t="s">
        <v>13</v>
      </c>
      <c r="G236" s="35"/>
      <c r="H236" s="51"/>
      <c r="I236" s="40"/>
      <c r="J236" s="40"/>
      <c r="K236" s="12"/>
      <c r="L236" s="12"/>
    </row>
    <row r="237" spans="1:12" hidden="1" x14ac:dyDescent="0.25">
      <c r="A237" s="1"/>
      <c r="B237" s="13" t="s">
        <v>15</v>
      </c>
      <c r="C237" s="14">
        <f>SUM(C156:C226)</f>
        <v>0</v>
      </c>
      <c r="D237" s="14">
        <f>SUM(D156:D223)</f>
        <v>0</v>
      </c>
      <c r="E237" s="56"/>
      <c r="F237" s="15"/>
    </row>
    <row r="238" spans="1:12" hidden="1" x14ac:dyDescent="0.25">
      <c r="A238" s="1"/>
      <c r="B238" s="16" t="s">
        <v>22</v>
      </c>
      <c r="C238" s="17">
        <f>C141</f>
        <v>66632.05</v>
      </c>
      <c r="D238" s="17">
        <f>D141</f>
        <v>66632.05</v>
      </c>
      <c r="E238" s="56"/>
      <c r="F238" s="15"/>
    </row>
    <row r="239" spans="1:12" hidden="1" x14ac:dyDescent="0.25">
      <c r="A239" s="1"/>
      <c r="B239" s="16"/>
      <c r="C239" s="17">
        <f>SUM(C238,C237)</f>
        <v>66632.05</v>
      </c>
      <c r="D239" s="17">
        <f>SUM(D238,D237)</f>
        <v>66632.05</v>
      </c>
      <c r="E239" s="15"/>
      <c r="F239" s="15"/>
      <c r="H239" s="18"/>
    </row>
    <row r="240" spans="1:12" hidden="1" x14ac:dyDescent="0.25">
      <c r="A240" s="1"/>
      <c r="H240" s="19"/>
      <c r="I240" s="46"/>
      <c r="L240" s="20"/>
    </row>
    <row r="241" spans="1:12" hidden="1" x14ac:dyDescent="0.25">
      <c r="A241" s="1"/>
      <c r="H241" s="19"/>
    </row>
    <row r="242" spans="1:12" hidden="1" x14ac:dyDescent="0.25">
      <c r="A242" s="18" t="str">
        <f>$A$30</f>
        <v xml:space="preserve">Approvati fis-Seduta Nru: </v>
      </c>
      <c r="H242" s="1">
        <f>H104</f>
        <v>0</v>
      </c>
    </row>
    <row r="243" spans="1:12" hidden="1" x14ac:dyDescent="0.25">
      <c r="A243" s="1"/>
    </row>
    <row r="244" spans="1:12" hidden="1" x14ac:dyDescent="0.25">
      <c r="A244" s="18" t="str">
        <f>$A$32</f>
        <v>D - Direct Order, DA - Direct Order Approvat, T - Tender, K - Kwotazzjonijiet</v>
      </c>
      <c r="L244" s="1"/>
    </row>
    <row r="245" spans="1:12" hidden="1" x14ac:dyDescent="0.25">
      <c r="A245" s="18" t="str">
        <f>A107</f>
        <v>PP - Part Payment, PF - Paid in Full.</v>
      </c>
      <c r="H245" s="18"/>
    </row>
    <row r="246" spans="1:12" hidden="1" x14ac:dyDescent="0.25">
      <c r="A246" s="1"/>
      <c r="H246" s="19"/>
      <c r="I246" s="46"/>
      <c r="L246" s="20"/>
    </row>
    <row r="247" spans="1:12" hidden="1" x14ac:dyDescent="0.25">
      <c r="A247" s="1"/>
    </row>
    <row r="248" spans="1:12" hidden="1" x14ac:dyDescent="0.25">
      <c r="A248" s="1"/>
      <c r="H248" s="1" t="str">
        <f>H110</f>
        <v>Proponent</v>
      </c>
    </row>
    <row r="249" spans="1:12" hidden="1" x14ac:dyDescent="0.25"/>
    <row r="250" spans="1:12" hidden="1" x14ac:dyDescent="0.25"/>
    <row r="251" spans="1:12" hidden="1" x14ac:dyDescent="0.25"/>
    <row r="252" spans="1:12" hidden="1" x14ac:dyDescent="0.25"/>
    <row r="253" spans="1:12" hidden="1" x14ac:dyDescent="0.25"/>
    <row r="254" spans="1:12" hidden="1" x14ac:dyDescent="0.25"/>
    <row r="255" spans="1:12" hidden="1" x14ac:dyDescent="0.25"/>
    <row r="256" spans="1:12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</sheetData>
  <sortState xmlns:xlrd2="http://schemas.microsoft.com/office/spreadsheetml/2017/richdata2" ref="B13:C14">
    <sortCondition descending="1" ref="B14"/>
  </sortState>
  <mergeCells count="8">
    <mergeCell ref="A152:L152"/>
    <mergeCell ref="E155:F155"/>
    <mergeCell ref="A2:L2"/>
    <mergeCell ref="E5:F5"/>
    <mergeCell ref="A38:L38"/>
    <mergeCell ref="E41:F41"/>
    <mergeCell ref="A112:L112"/>
    <mergeCell ref="E115:F115"/>
  </mergeCells>
  <pageMargins left="0.7" right="0.7" top="0.75" bottom="0.75" header="0.3" footer="0.3"/>
  <pageSetup paperSize="9" scale="68" fitToHeight="0" orientation="landscape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BE293EC4CC034889E4B8E21A66E6F4" ma:contentTypeVersion="1" ma:contentTypeDescription="Create a new document." ma:contentTypeScope="" ma:versionID="de76d3d59411ef6decfd938325f2b64f">
  <xsd:schema xmlns:xsd="http://www.w3.org/2001/XMLSchema" xmlns:xs="http://www.w3.org/2001/XMLSchema" xmlns:p="http://schemas.microsoft.com/office/2006/metadata/properties" xmlns:ns3="a31c2dbc-5c39-47d0-9b0f-9da26690ab26" targetNamespace="http://schemas.microsoft.com/office/2006/metadata/properties" ma:root="true" ma:fieldsID="d47f17e5aabd3b8bc20fa0d8cce29d59" ns3:_="">
    <xsd:import namespace="a31c2dbc-5c39-47d0-9b0f-9da26690ab26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1c2dbc-5c39-47d0-9b0f-9da26690ab26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676376-D94C-43C0-9B7B-CF8F46595883}">
  <ds:schemaRefs>
    <ds:schemaRef ds:uri="http://schemas.microsoft.com/office/2006/metadata/properties"/>
    <ds:schemaRef ds:uri="http://purl.org/dc/terms/"/>
    <ds:schemaRef ds:uri="a31c2dbc-5c39-47d0-9b0f-9da26690ab26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7DBE261-0CDF-4344-B2EC-8334D8126B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1c2dbc-5c39-47d0-9b0f-9da26690ab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444895-D32B-4B3C-BD75-A4DA2F046DF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Attard Marion at Xaghra Local Council</dc:creator>
  <cp:lastModifiedBy>Cini Tristen at Xaghra Local Council</cp:lastModifiedBy>
  <cp:lastPrinted>2024-12-18T14:54:27Z</cp:lastPrinted>
  <dcterms:created xsi:type="dcterms:W3CDTF">2024-01-02T08:05:38Z</dcterms:created>
  <dcterms:modified xsi:type="dcterms:W3CDTF">2024-12-18T14:54:30Z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0x010100E1BE293EC4CC034889E4B8E21A66E6F4</vt:lpwstr>
  </property>
</Properties>
</file>